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xormail.sharepoint.com/sites/EXOR-NV/Shared Documents/4 Media/Website/Investors &amp; Media/Net Asset Value (NAV)/NAV - Related documents/"/>
    </mc:Choice>
  </mc:AlternateContent>
  <xr:revisionPtr revIDLastSave="394" documentId="13_ncr:1_{D52B4276-32D8-424E-9B22-C15CB79ECBC4}" xr6:coauthVersionLast="47" xr6:coauthVersionMax="47" xr10:uidLastSave="{B0E99532-1045-4BB8-955D-1A182E02CA01}"/>
  <bookViews>
    <workbookView xWindow="43584" yWindow="-13704" windowWidth="20832" windowHeight="16656" activeTab="1" xr2:uid="{00000000-000D-0000-FFFF-FFFF00000000}"/>
  </bookViews>
  <sheets>
    <sheet name="30 Jun 25" sheetId="10" r:id="rId1"/>
    <sheet name="31 Dec 24" sheetId="11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'30 Jun 25'!$A$1:$E$40</definedName>
    <definedName name="_xlnm.Print_Area" localSheetId="1">'31 Dec 24'!$A$1:$E$40</definedName>
    <definedName name="Z_F81A7BAB_ED79_496B_B07A_A979C956FD16_.wvu.PrintArea" localSheetId="0" hidden="1">'30 Jun 25'!$A$1:$F$40</definedName>
    <definedName name="Z_F81A7BAB_ED79_496B_B07A_A979C956FD16_.wvu.PrintArea" localSheetId="1" hidden="1">'31 Dec 24'!$A$1:$F$40</definedName>
  </definedNames>
  <calcPr calcId="191029" iterate="1" iterateCount="1000"/>
  <customWorkbookViews>
    <customWorkbookView name="1" guid="{F81A7BAB-ED79-496B-B07A-A979C956FD16}" maximized="1" xWindow="1912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1" l="1"/>
  <c r="C30" i="11"/>
  <c r="C25" i="11"/>
  <c r="B25" i="11"/>
  <c r="B12" i="11"/>
  <c r="B4" i="11"/>
  <c r="B25" i="10"/>
  <c r="C8" i="10"/>
  <c r="C9" i="10"/>
  <c r="C10" i="10"/>
  <c r="C11" i="10"/>
  <c r="C5" i="10"/>
  <c r="C3" i="10"/>
  <c r="C30" i="10"/>
  <c r="C13" i="10"/>
  <c r="C14" i="10"/>
  <c r="C15" i="10"/>
  <c r="C16" i="10"/>
  <c r="C17" i="10"/>
  <c r="C18" i="10"/>
  <c r="C19" i="10"/>
  <c r="C20" i="10"/>
  <c r="C21" i="10"/>
  <c r="B31" i="10"/>
  <c r="C22" i="10" s="1"/>
  <c r="B12" i="10"/>
  <c r="B4" i="10"/>
  <c r="B3" i="11" l="1"/>
  <c r="B31" i="11" s="1"/>
  <c r="C12" i="10"/>
  <c r="C25" i="10"/>
  <c r="C4" i="10"/>
  <c r="C24" i="10"/>
  <c r="C7" i="10"/>
  <c r="C6" i="10"/>
  <c r="B3" i="10"/>
  <c r="B36" i="10" s="1"/>
  <c r="B38" i="10" s="1"/>
  <c r="C12" i="11" l="1"/>
  <c r="C4" i="11"/>
  <c r="C3" i="11"/>
  <c r="C10" i="11"/>
  <c r="C24" i="11"/>
  <c r="C20" i="11"/>
  <c r="C18" i="11"/>
  <c r="C17" i="11"/>
  <c r="C14" i="11"/>
  <c r="C11" i="11"/>
  <c r="C9" i="11"/>
  <c r="B36" i="11"/>
  <c r="B38" i="11" s="1"/>
  <c r="C7" i="11"/>
  <c r="C21" i="11"/>
  <c r="C19" i="11"/>
  <c r="C16" i="11"/>
  <c r="C15" i="11"/>
  <c r="C13" i="11"/>
  <c r="C6" i="11"/>
  <c r="C8" i="11"/>
  <c r="C5" i="11"/>
  <c r="C22" i="11"/>
  <c r="C31" i="10"/>
</calcChain>
</file>

<file path=xl/sharedStrings.xml><?xml version="1.0" encoding="utf-8"?>
<sst xmlns="http://schemas.openxmlformats.org/spreadsheetml/2006/main" count="76" uniqueCount="38">
  <si>
    <t>€ million</t>
  </si>
  <si>
    <t>Companies</t>
  </si>
  <si>
    <t>Ferrari</t>
  </si>
  <si>
    <t>Stellantis</t>
  </si>
  <si>
    <t>Juventus</t>
  </si>
  <si>
    <t>Gross Asset Value</t>
  </si>
  <si>
    <t>Gross Debt</t>
  </si>
  <si>
    <t>Net Asset Value (NAV)</t>
  </si>
  <si>
    <t>Other assets</t>
  </si>
  <si>
    <t>Others</t>
  </si>
  <si>
    <t>NAV per Share in Euro</t>
  </si>
  <si>
    <t>Other liabilities</t>
  </si>
  <si>
    <t>Iveco</t>
  </si>
  <si>
    <t>Financial liabilities</t>
  </si>
  <si>
    <t>Philips</t>
  </si>
  <si>
    <t>Lingotto</t>
  </si>
  <si>
    <t>Listed Companies</t>
  </si>
  <si>
    <t>Unlisted Companies</t>
  </si>
  <si>
    <t>CNH</t>
  </si>
  <si>
    <t>Institut Mérieux</t>
  </si>
  <si>
    <t>Christian Loboutin</t>
  </si>
  <si>
    <t>Via Transportation</t>
  </si>
  <si>
    <t>The Economist Group</t>
  </si>
  <si>
    <t>Welltec</t>
  </si>
  <si>
    <t>Nuo</t>
  </si>
  <si>
    <t>Lifenet</t>
  </si>
  <si>
    <t>GEDI</t>
  </si>
  <si>
    <t xml:space="preserve">Casavo </t>
  </si>
  <si>
    <t>Shang Xia</t>
  </si>
  <si>
    <t>-</t>
  </si>
  <si>
    <t>Clarivate</t>
  </si>
  <si>
    <t>TagHolding (TagEnergy)</t>
  </si>
  <si>
    <t>Funds managed by third parties</t>
  </si>
  <si>
    <t>Listed Securities</t>
  </si>
  <si>
    <t>Unlisted Securities</t>
  </si>
  <si>
    <t>Cash &amp; Cash Equivalents</t>
  </si>
  <si>
    <t>Notes and bank debt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</si>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</sst>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[$-809]dd\ mmm\ yyyy;@"/>
    <numFmt numFmtId="166" formatCode="0.0%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b/>
      <sz val="8"/>
      <color rgb="FF365F91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7"/>
      <color theme="1"/>
      <name val="Calibri"/>
      <family val="2"/>
    </font>
    <font>
      <i/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365F91"/>
      <name val="Calibri"/>
      <family val="2"/>
    </font>
    <font>
      <sz val="8"/>
      <color rgb="FF000000"/>
      <name val="Calibri"/>
      <family val="2"/>
      <scheme val="minor"/>
    </font>
    <font>
      <b/>
      <i/>
      <sz val="8"/>
      <color rgb="FF000000"/>
      <name val="Calibri"/>
      <family val="2"/>
    </font>
    <font>
      <b/>
      <i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B6B6B6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B6B6B6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41" fontId="3" fillId="0" borderId="0" xfId="0" applyNumberFormat="1" applyFont="1" applyAlignment="1">
      <alignment horizontal="center" vertical="center" wrapText="1"/>
    </xf>
    <xf numFmtId="164" fontId="3" fillId="0" borderId="0" xfId="1" applyNumberFormat="1" applyFont="1" applyBorder="1" applyAlignment="1">
      <alignment horizontal="right" vertical="center" wrapText="1"/>
    </xf>
    <xf numFmtId="165" fontId="4" fillId="0" borderId="2" xfId="0" applyNumberFormat="1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9" fontId="6" fillId="0" borderId="0" xfId="2" applyFont="1" applyAlignment="1">
      <alignment horizontal="center" vertical="center" wrapText="1"/>
    </xf>
    <xf numFmtId="166" fontId="3" fillId="0" borderId="0" xfId="2" applyNumberFormat="1" applyFont="1" applyAlignment="1">
      <alignment horizontal="center" vertical="center" wrapText="1"/>
    </xf>
    <xf numFmtId="166" fontId="6" fillId="0" borderId="1" xfId="2" applyNumberFormat="1" applyFont="1" applyBorder="1" applyAlignment="1">
      <alignment horizontal="right" vertical="center" wrapText="1"/>
    </xf>
    <xf numFmtId="166" fontId="12" fillId="0" borderId="1" xfId="2" applyNumberFormat="1" applyFont="1" applyBorder="1" applyAlignment="1">
      <alignment horizontal="right" vertical="center" wrapText="1"/>
    </xf>
    <xf numFmtId="9" fontId="11" fillId="0" borderId="1" xfId="2" applyFont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166" fontId="13" fillId="0" borderId="0" xfId="2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3792D-EB07-4DFD-8A03-A23C1971A223}">
  <dimension ref="A1:G97"/>
  <sheetViews>
    <sheetView showGridLines="0" zoomScale="120" zoomScaleNormal="120" zoomScaleSheetLayoutView="100" workbookViewId="0">
      <selection activeCell="D34" sqref="D34"/>
    </sheetView>
  </sheetViews>
  <sheetFormatPr defaultColWidth="0" defaultRowHeight="14.5" customHeight="1" zeroHeight="1" x14ac:dyDescent="0.35"/>
  <cols>
    <col min="1" max="1" width="19.36328125" bestFit="1" customWidth="1"/>
    <col min="2" max="2" width="8.7265625" bestFit="1" customWidth="1"/>
    <col min="3" max="3" width="4.81640625" bestFit="1" customWidth="1"/>
    <col min="4" max="4" width="39.26953125" customWidth="1"/>
    <col min="5" max="5" width="19.7265625" customWidth="1"/>
    <col min="6" max="7" width="0" hidden="1" customWidth="1"/>
    <col min="8" max="16383" width="9.1796875" hidden="1"/>
    <col min="16384" max="16384" width="9.1796875" hidden="1" customWidth="1"/>
  </cols>
  <sheetData>
    <row r="1" spans="1:4" ht="27" customHeight="1" thickBot="1" x14ac:dyDescent="0.4">
      <c r="A1" s="17" t="s">
        <v>0</v>
      </c>
      <c r="B1" s="25">
        <v>45838</v>
      </c>
      <c r="C1" s="18" t="s">
        <v>37</v>
      </c>
    </row>
    <row r="2" spans="1:4" ht="15.75" customHeight="1" thickBot="1" x14ac:dyDescent="0.4">
      <c r="A2" s="2"/>
      <c r="B2" s="3"/>
      <c r="C2" s="3"/>
      <c r="D2" s="19"/>
    </row>
    <row r="3" spans="1:4" ht="18" customHeight="1" thickBot="1" x14ac:dyDescent="0.4">
      <c r="A3" s="4" t="s">
        <v>1</v>
      </c>
      <c r="B3" s="5">
        <f>B4+B12</f>
        <v>33100</v>
      </c>
      <c r="C3" s="37">
        <f>B3/$B$31</f>
        <v>0.82752068801720047</v>
      </c>
      <c r="D3" s="19"/>
    </row>
    <row r="4" spans="1:4" ht="18" customHeight="1" x14ac:dyDescent="0.35">
      <c r="A4" s="40" t="s">
        <v>16</v>
      </c>
      <c r="B4" s="41">
        <f>SUM(B5:B11)</f>
        <v>29591</v>
      </c>
      <c r="C4" s="42">
        <f>B4/$B$31</f>
        <v>0.73979349483737089</v>
      </c>
      <c r="D4" s="19"/>
    </row>
    <row r="5" spans="1:4" ht="18" customHeight="1" x14ac:dyDescent="0.35">
      <c r="A5" s="28" t="s">
        <v>2</v>
      </c>
      <c r="B5" s="7">
        <v>15716</v>
      </c>
      <c r="C5" s="36">
        <f>B5/$B$31</f>
        <v>0.39290982274556863</v>
      </c>
      <c r="D5" s="19"/>
    </row>
    <row r="6" spans="1:4" ht="18" customHeight="1" x14ac:dyDescent="0.35">
      <c r="A6" s="28" t="s">
        <v>18</v>
      </c>
      <c r="B6" s="7">
        <v>4057</v>
      </c>
      <c r="C6" s="36">
        <f t="shared" ref="C6:C11" si="0">B6/$B$31</f>
        <v>0.1014275356883922</v>
      </c>
      <c r="D6" s="19"/>
    </row>
    <row r="7" spans="1:4" ht="18" customHeight="1" x14ac:dyDescent="0.35">
      <c r="A7" s="28" t="s">
        <v>3</v>
      </c>
      <c r="B7" s="7">
        <v>3824</v>
      </c>
      <c r="C7" s="36">
        <f t="shared" si="0"/>
        <v>9.5602390059751491E-2</v>
      </c>
      <c r="D7" s="19"/>
    </row>
    <row r="8" spans="1:4" ht="18" customHeight="1" x14ac:dyDescent="0.35">
      <c r="A8" s="28" t="s">
        <v>14</v>
      </c>
      <c r="B8" s="7">
        <v>3726</v>
      </c>
      <c r="C8" s="36">
        <f t="shared" si="0"/>
        <v>9.3152328808220206E-2</v>
      </c>
      <c r="D8" s="19"/>
    </row>
    <row r="9" spans="1:4" ht="18" customHeight="1" x14ac:dyDescent="0.35">
      <c r="A9" s="28" t="s">
        <v>12</v>
      </c>
      <c r="B9" s="9">
        <v>1226</v>
      </c>
      <c r="C9" s="36">
        <f t="shared" si="0"/>
        <v>3.0650766269156728E-2</v>
      </c>
      <c r="D9" s="19"/>
    </row>
    <row r="10" spans="1:4" ht="18" customHeight="1" x14ac:dyDescent="0.35">
      <c r="A10" s="28" t="s">
        <v>4</v>
      </c>
      <c r="B10" s="9">
        <v>795</v>
      </c>
      <c r="C10" s="36">
        <f t="shared" si="0"/>
        <v>1.9875496887422187E-2</v>
      </c>
      <c r="D10" s="19"/>
    </row>
    <row r="11" spans="1:4" ht="18" customHeight="1" thickBot="1" x14ac:dyDescent="0.4">
      <c r="A11" s="29" t="s">
        <v>30</v>
      </c>
      <c r="B11" s="6">
        <v>247</v>
      </c>
      <c r="C11" s="38">
        <f t="shared" si="0"/>
        <v>6.1751543788594711E-3</v>
      </c>
      <c r="D11" s="19"/>
    </row>
    <row r="12" spans="1:4" ht="18" customHeight="1" x14ac:dyDescent="0.35">
      <c r="A12" s="43" t="s">
        <v>17</v>
      </c>
      <c r="B12" s="41">
        <f>SUM(B13:B23)</f>
        <v>3509</v>
      </c>
      <c r="C12" s="42">
        <f>B12/$B$31</f>
        <v>8.7727193179829493E-2</v>
      </c>
      <c r="D12" s="19"/>
    </row>
    <row r="13" spans="1:4" ht="18" customHeight="1" x14ac:dyDescent="0.35">
      <c r="A13" s="28" t="s">
        <v>19</v>
      </c>
      <c r="B13" s="23">
        <v>974</v>
      </c>
      <c r="C13" s="36">
        <f t="shared" ref="C5:C30" si="1">B13/$B$31</f>
        <v>2.435060876521913E-2</v>
      </c>
      <c r="D13" s="19"/>
    </row>
    <row r="14" spans="1:4" ht="18" customHeight="1" x14ac:dyDescent="0.35">
      <c r="A14" s="28" t="s">
        <v>21</v>
      </c>
      <c r="B14" s="23">
        <v>647</v>
      </c>
      <c r="C14" s="36">
        <f t="shared" si="1"/>
        <v>1.6175404385109629E-2</v>
      </c>
      <c r="D14" s="19"/>
    </row>
    <row r="15" spans="1:4" ht="18" customHeight="1" x14ac:dyDescent="0.35">
      <c r="A15" s="28" t="s">
        <v>20</v>
      </c>
      <c r="B15" s="23">
        <v>575</v>
      </c>
      <c r="C15" s="36">
        <f t="shared" si="1"/>
        <v>1.43753593839846E-2</v>
      </c>
      <c r="D15" s="19"/>
    </row>
    <row r="16" spans="1:4" ht="18" customHeight="1" x14ac:dyDescent="0.35">
      <c r="A16" s="28" t="s">
        <v>22</v>
      </c>
      <c r="B16" s="23">
        <v>403</v>
      </c>
      <c r="C16" s="36">
        <f t="shared" si="1"/>
        <v>1.0075251881297032E-2</v>
      </c>
      <c r="D16" s="19"/>
    </row>
    <row r="17" spans="1:4" ht="18" customHeight="1" x14ac:dyDescent="0.35">
      <c r="A17" s="28" t="s">
        <v>23</v>
      </c>
      <c r="B17" s="23">
        <v>374</v>
      </c>
      <c r="C17" s="36">
        <f t="shared" si="1"/>
        <v>9.3502337558438956E-3</v>
      </c>
      <c r="D17" s="19"/>
    </row>
    <row r="18" spans="1:4" ht="18" customHeight="1" x14ac:dyDescent="0.35">
      <c r="A18" s="28" t="s">
        <v>31</v>
      </c>
      <c r="B18" s="23">
        <v>210</v>
      </c>
      <c r="C18" s="36">
        <f t="shared" si="1"/>
        <v>5.2501312532813324E-3</v>
      </c>
      <c r="D18" s="19"/>
    </row>
    <row r="19" spans="1:4" ht="18" customHeight="1" x14ac:dyDescent="0.35">
      <c r="A19" s="28" t="s">
        <v>24</v>
      </c>
      <c r="B19" s="23">
        <v>121</v>
      </c>
      <c r="C19" s="36">
        <f t="shared" si="1"/>
        <v>3.0250756268906721E-3</v>
      </c>
      <c r="D19" s="19"/>
    </row>
    <row r="20" spans="1:4" ht="18" customHeight="1" x14ac:dyDescent="0.35">
      <c r="A20" s="28" t="s">
        <v>26</v>
      </c>
      <c r="B20" s="23">
        <v>118</v>
      </c>
      <c r="C20" s="36">
        <f t="shared" si="1"/>
        <v>2.9500737518437961E-3</v>
      </c>
      <c r="D20" s="19"/>
    </row>
    <row r="21" spans="1:4" ht="18" customHeight="1" x14ac:dyDescent="0.35">
      <c r="A21" s="28" t="s">
        <v>25</v>
      </c>
      <c r="B21" s="23">
        <v>80</v>
      </c>
      <c r="C21" s="36">
        <f t="shared" si="1"/>
        <v>2.0000500012500311E-3</v>
      </c>
      <c r="D21" s="19"/>
    </row>
    <row r="22" spans="1:4" ht="18" customHeight="1" x14ac:dyDescent="0.35">
      <c r="A22" s="28" t="s">
        <v>27</v>
      </c>
      <c r="B22" s="23">
        <v>7</v>
      </c>
      <c r="C22" s="36">
        <f t="shared" si="1"/>
        <v>1.7500437510937773E-4</v>
      </c>
      <c r="D22" s="19"/>
    </row>
    <row r="23" spans="1:4" ht="18" customHeight="1" thickBot="1" x14ac:dyDescent="0.4">
      <c r="A23" s="29" t="s">
        <v>28</v>
      </c>
      <c r="B23" s="6" t="s">
        <v>29</v>
      </c>
      <c r="C23" s="38">
        <v>1.7500437510937773E-4</v>
      </c>
      <c r="D23" s="19"/>
    </row>
    <row r="24" spans="1:4" ht="18" customHeight="1" thickBot="1" x14ac:dyDescent="0.4">
      <c r="A24" s="4" t="s">
        <v>15</v>
      </c>
      <c r="B24" s="5">
        <v>3193</v>
      </c>
      <c r="C24" s="37">
        <f t="shared" si="1"/>
        <v>7.9826995674891876E-2</v>
      </c>
      <c r="D24" s="19"/>
    </row>
    <row r="25" spans="1:4" ht="18" customHeight="1" thickBot="1" x14ac:dyDescent="0.4">
      <c r="A25" s="4" t="s">
        <v>9</v>
      </c>
      <c r="B25" s="5">
        <f>+SUM(B26:B29)</f>
        <v>2174</v>
      </c>
      <c r="C25" s="37">
        <f t="shared" si="1"/>
        <v>5.43513587839696E-2</v>
      </c>
    </row>
    <row r="26" spans="1:4" ht="18" customHeight="1" x14ac:dyDescent="0.35">
      <c r="A26" s="8" t="s">
        <v>32</v>
      </c>
      <c r="B26" s="9">
        <v>877</v>
      </c>
      <c r="C26" s="35"/>
    </row>
    <row r="27" spans="1:4" ht="18" customHeight="1" x14ac:dyDescent="0.35">
      <c r="A27" s="20" t="s">
        <v>33</v>
      </c>
      <c r="B27" s="9">
        <v>643</v>
      </c>
      <c r="C27" s="35"/>
    </row>
    <row r="28" spans="1:4" ht="18" customHeight="1" x14ac:dyDescent="0.35">
      <c r="A28" s="8" t="s">
        <v>34</v>
      </c>
      <c r="B28" s="24">
        <v>370</v>
      </c>
      <c r="C28" s="35"/>
    </row>
    <row r="29" spans="1:4" ht="18" customHeight="1" thickBot="1" x14ac:dyDescent="0.4">
      <c r="A29" s="30" t="s">
        <v>8</v>
      </c>
      <c r="B29" s="6">
        <v>284</v>
      </c>
      <c r="C29" s="3"/>
    </row>
    <row r="30" spans="1:4" ht="18" customHeight="1" thickBot="1" x14ac:dyDescent="0.4">
      <c r="A30" s="4" t="s">
        <v>35</v>
      </c>
      <c r="B30" s="5">
        <v>1532</v>
      </c>
      <c r="C30" s="37">
        <f>B30/$B$31</f>
        <v>3.8300957523938098E-2</v>
      </c>
    </row>
    <row r="31" spans="1:4" ht="18" customHeight="1" thickBot="1" x14ac:dyDescent="0.4">
      <c r="A31" s="14" t="s">
        <v>5</v>
      </c>
      <c r="B31" s="15">
        <f>B3+B24+B25+B30</f>
        <v>39999</v>
      </c>
      <c r="C31" s="39">
        <f>C4+C12+C24+C25+C30</f>
        <v>0.99999999999999989</v>
      </c>
      <c r="D31" s="19"/>
    </row>
    <row r="32" spans="1:4" ht="18" customHeight="1" thickBot="1" x14ac:dyDescent="0.4">
      <c r="A32" s="4" t="s">
        <v>6</v>
      </c>
      <c r="B32" s="5">
        <v>-3542</v>
      </c>
      <c r="C32" s="27"/>
    </row>
    <row r="33" spans="1:5" ht="18" customHeight="1" x14ac:dyDescent="0.35">
      <c r="A33" s="8" t="s">
        <v>36</v>
      </c>
      <c r="B33" s="26">
        <v>-3501</v>
      </c>
      <c r="C33" s="21"/>
    </row>
    <row r="34" spans="1:5" ht="18" customHeight="1" thickBot="1" x14ac:dyDescent="0.4">
      <c r="A34" s="10" t="s">
        <v>13</v>
      </c>
      <c r="B34" s="11">
        <v>-41</v>
      </c>
      <c r="C34" s="21"/>
    </row>
    <row r="35" spans="1:5" ht="18" customHeight="1" thickBot="1" x14ac:dyDescent="0.4">
      <c r="A35" s="13" t="s">
        <v>11</v>
      </c>
      <c r="B35" s="12">
        <v>-102</v>
      </c>
      <c r="C35" s="21"/>
    </row>
    <row r="36" spans="1:5" ht="18" customHeight="1" thickBot="1" x14ac:dyDescent="0.4">
      <c r="A36" s="14" t="s">
        <v>7</v>
      </c>
      <c r="B36" s="15">
        <f>B31+B32+B35</f>
        <v>36355</v>
      </c>
      <c r="C36" s="31"/>
      <c r="D36" s="19"/>
    </row>
    <row r="37" spans="1:5" ht="5.25" customHeight="1" thickBot="1" x14ac:dyDescent="0.4">
      <c r="A37" s="1"/>
      <c r="B37" s="1"/>
      <c r="C37" s="32"/>
      <c r="D37" s="19"/>
    </row>
    <row r="38" spans="1:5" ht="18" customHeight="1" thickBot="1" x14ac:dyDescent="0.4">
      <c r="A38" s="14" t="s">
        <v>10</v>
      </c>
      <c r="B38" s="16">
        <f>+ROUND(B36/201.505066,2)</f>
        <v>180.42</v>
      </c>
      <c r="C38" s="33"/>
      <c r="D38" s="22"/>
    </row>
    <row r="39" spans="1:5" x14ac:dyDescent="0.35"/>
    <row r="40" spans="1:5" ht="26.5" customHeight="1" x14ac:dyDescent="0.35">
      <c r="A40" s="34"/>
      <c r="B40" s="34"/>
      <c r="C40" s="34"/>
      <c r="D40" s="34"/>
      <c r="E40" s="34"/>
    </row>
    <row r="41" spans="1:5" x14ac:dyDescent="0.35"/>
    <row r="42" spans="1:5" x14ac:dyDescent="0.35"/>
    <row r="43" spans="1:5" x14ac:dyDescent="0.35"/>
    <row r="44" spans="1:5" x14ac:dyDescent="0.35"/>
    <row r="45" spans="1:5" x14ac:dyDescent="0.35"/>
    <row r="46" spans="1:5" x14ac:dyDescent="0.35"/>
    <row r="47" spans="1:5" x14ac:dyDescent="0.35"/>
    <row r="48" spans="1:5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  <row r="75" x14ac:dyDescent="0.35"/>
    <row r="76" x14ac:dyDescent="0.35"/>
    <row r="77" x14ac:dyDescent="0.35"/>
    <row r="78" x14ac:dyDescent="0.35"/>
    <row r="79" x14ac:dyDescent="0.35"/>
    <row r="80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  <row r="97" ht="14.5" customHeight="1" x14ac:dyDescent="0.35"/>
  </sheetData>
  <mergeCells count="1">
    <mergeCell ref="A40:E40"/>
  </mergeCells>
  <pageMargins left="0.7" right="0.7" top="0.75" bottom="0.75" header="0.3" footer="0.3"/>
  <pageSetup paperSize="9" scale="7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73EA-9DB5-4513-9BAE-E07E3B424F15}">
  <dimension ref="A1:G100"/>
  <sheetViews>
    <sheetView showGridLines="0" tabSelected="1" topLeftCell="A15" zoomScale="120" zoomScaleNormal="120" zoomScaleSheetLayoutView="100" workbookViewId="0">
      <selection activeCell="D31" sqref="D31"/>
    </sheetView>
  </sheetViews>
  <sheetFormatPr defaultColWidth="0" defaultRowHeight="0" customHeight="1" zeroHeight="1" x14ac:dyDescent="0.35"/>
  <cols>
    <col min="1" max="1" width="19.36328125" bestFit="1" customWidth="1"/>
    <col min="2" max="2" width="8.7265625" bestFit="1" customWidth="1"/>
    <col min="3" max="3" width="4.81640625" bestFit="1" customWidth="1"/>
    <col min="4" max="4" width="39.26953125" customWidth="1"/>
    <col min="5" max="5" width="19.7265625" customWidth="1"/>
    <col min="6" max="7" width="0" hidden="1" customWidth="1"/>
    <col min="8" max="16383" width="9.1796875" hidden="1"/>
    <col min="16384" max="16384" width="9.1796875" hidden="1" customWidth="1"/>
  </cols>
  <sheetData>
    <row r="1" spans="1:4" ht="27" customHeight="1" thickBot="1" x14ac:dyDescent="0.4">
      <c r="A1" s="17" t="s">
        <v>0</v>
      </c>
      <c r="B1" s="25">
        <v>45838</v>
      </c>
      <c r="C1" s="18" t="s">
        <v>37</v>
      </c>
    </row>
    <row r="2" spans="1:4" ht="15.75" customHeight="1" thickBot="1" x14ac:dyDescent="0.4">
      <c r="A2" s="2"/>
      <c r="B2" s="3"/>
      <c r="C2" s="3"/>
      <c r="D2" s="19"/>
    </row>
    <row r="3" spans="1:4" ht="18" customHeight="1" thickBot="1" x14ac:dyDescent="0.4">
      <c r="A3" s="4" t="s">
        <v>1</v>
      </c>
      <c r="B3" s="5">
        <f>B4+B12</f>
        <v>37162</v>
      </c>
      <c r="C3" s="37">
        <f>B3/$B$31</f>
        <v>0.87522373999057934</v>
      </c>
      <c r="D3" s="19"/>
    </row>
    <row r="4" spans="1:4" ht="18" customHeight="1" x14ac:dyDescent="0.35">
      <c r="A4" s="40" t="s">
        <v>16</v>
      </c>
      <c r="B4" s="41">
        <f>SUM(B5:B11)</f>
        <v>33763</v>
      </c>
      <c r="C4" s="42">
        <f>B4/$B$31</f>
        <v>0.79517192651907675</v>
      </c>
      <c r="D4" s="19"/>
    </row>
    <row r="5" spans="1:4" ht="18" customHeight="1" x14ac:dyDescent="0.35">
      <c r="A5" s="28" t="s">
        <v>2</v>
      </c>
      <c r="B5" s="7">
        <v>18325</v>
      </c>
      <c r="C5" s="36">
        <f>B5/$B$31</f>
        <v>0.43158266603862461</v>
      </c>
      <c r="D5" s="19"/>
    </row>
    <row r="6" spans="1:4" ht="18" customHeight="1" x14ac:dyDescent="0.35">
      <c r="A6" s="28" t="s">
        <v>3</v>
      </c>
      <c r="B6" s="7">
        <v>5658</v>
      </c>
      <c r="C6" s="36">
        <f>B6/$B$31</f>
        <v>0.13325482807348094</v>
      </c>
      <c r="D6" s="19"/>
    </row>
    <row r="7" spans="1:4" ht="18" customHeight="1" x14ac:dyDescent="0.35">
      <c r="A7" s="28" t="s">
        <v>14</v>
      </c>
      <c r="B7" s="7">
        <v>4015</v>
      </c>
      <c r="C7" s="36">
        <f>B7/$B$31</f>
        <v>9.4559585492227982E-2</v>
      </c>
      <c r="D7" s="19"/>
    </row>
    <row r="8" spans="1:4" ht="18" customHeight="1" x14ac:dyDescent="0.35">
      <c r="A8" s="28" t="s">
        <v>18</v>
      </c>
      <c r="B8" s="7">
        <v>4002</v>
      </c>
      <c r="C8" s="36">
        <f>B8/$B$31</f>
        <v>9.4253414978803574E-2</v>
      </c>
      <c r="D8" s="19"/>
    </row>
    <row r="9" spans="1:4" ht="18" customHeight="1" x14ac:dyDescent="0.35">
      <c r="A9" s="28" t="s">
        <v>4</v>
      </c>
      <c r="B9" s="9">
        <v>749</v>
      </c>
      <c r="C9" s="36">
        <f>B9/$B$31</f>
        <v>1.7640131888836553E-2</v>
      </c>
      <c r="D9" s="19"/>
    </row>
    <row r="10" spans="1:4" ht="18" customHeight="1" x14ac:dyDescent="0.35">
      <c r="A10" s="28" t="s">
        <v>12</v>
      </c>
      <c r="B10" s="9">
        <v>685</v>
      </c>
      <c r="C10" s="36">
        <f>B10/$B$31</f>
        <v>1.6132830899670277E-2</v>
      </c>
      <c r="D10" s="19"/>
    </row>
    <row r="11" spans="1:4" ht="18" customHeight="1" thickBot="1" x14ac:dyDescent="0.4">
      <c r="A11" s="29" t="s">
        <v>30</v>
      </c>
      <c r="B11" s="6">
        <v>329</v>
      </c>
      <c r="C11" s="38">
        <f>B11/$B$31</f>
        <v>7.7484691474328784E-3</v>
      </c>
      <c r="D11" s="19"/>
    </row>
    <row r="12" spans="1:4" ht="18" customHeight="1" x14ac:dyDescent="0.35">
      <c r="A12" s="43" t="s">
        <v>17</v>
      </c>
      <c r="B12" s="41">
        <f>SUM(B13:B23)</f>
        <v>3399</v>
      </c>
      <c r="C12" s="42">
        <f>B12/$B$31</f>
        <v>8.0051813471502586E-2</v>
      </c>
      <c r="D12" s="19"/>
    </row>
    <row r="13" spans="1:4" ht="18" customHeight="1" x14ac:dyDescent="0.35">
      <c r="A13" s="28" t="s">
        <v>19</v>
      </c>
      <c r="B13" s="23">
        <v>891</v>
      </c>
      <c r="C13" s="36">
        <f>B13/$B$31</f>
        <v>2.0984455958549222E-2</v>
      </c>
      <c r="D13" s="19"/>
    </row>
    <row r="14" spans="1:4" ht="18" customHeight="1" x14ac:dyDescent="0.35">
      <c r="A14" s="28" t="s">
        <v>21</v>
      </c>
      <c r="B14" s="23">
        <v>597</v>
      </c>
      <c r="C14" s="36">
        <f>B14/$B$31</f>
        <v>1.4060292039566651E-2</v>
      </c>
      <c r="D14" s="19"/>
    </row>
    <row r="15" spans="1:4" ht="18" customHeight="1" x14ac:dyDescent="0.35">
      <c r="A15" s="28" t="s">
        <v>20</v>
      </c>
      <c r="B15" s="23">
        <v>575</v>
      </c>
      <c r="C15" s="36">
        <f>B15/$B$31</f>
        <v>1.3542157324540744E-2</v>
      </c>
      <c r="D15" s="19"/>
    </row>
    <row r="16" spans="1:4" ht="18" customHeight="1" x14ac:dyDescent="0.35">
      <c r="A16" s="28" t="s">
        <v>23</v>
      </c>
      <c r="B16" s="23">
        <v>424</v>
      </c>
      <c r="C16" s="36">
        <f>B16/$B$31</f>
        <v>9.9858690532265669E-3</v>
      </c>
      <c r="D16" s="19"/>
    </row>
    <row r="17" spans="1:4" ht="18" customHeight="1" x14ac:dyDescent="0.35">
      <c r="A17" s="28" t="s">
        <v>22</v>
      </c>
      <c r="B17" s="23">
        <v>416</v>
      </c>
      <c r="C17" s="36">
        <f>B17/$B$31</f>
        <v>9.7974564295807819E-3</v>
      </c>
      <c r="D17" s="19"/>
    </row>
    <row r="18" spans="1:4" ht="18" customHeight="1" x14ac:dyDescent="0.35">
      <c r="A18" s="28" t="s">
        <v>31</v>
      </c>
      <c r="B18" s="23">
        <v>189</v>
      </c>
      <c r="C18" s="36">
        <f>B18/$B$31</f>
        <v>4.4512482336316536E-3</v>
      </c>
      <c r="D18" s="19"/>
    </row>
    <row r="19" spans="1:4" ht="18" customHeight="1" x14ac:dyDescent="0.35">
      <c r="A19" s="28" t="s">
        <v>24</v>
      </c>
      <c r="B19" s="23">
        <v>102</v>
      </c>
      <c r="C19" s="36">
        <f>B19/$B$31</f>
        <v>2.4022609514837492E-3</v>
      </c>
      <c r="D19" s="19"/>
    </row>
    <row r="20" spans="1:4" ht="18" customHeight="1" x14ac:dyDescent="0.35">
      <c r="A20" s="28" t="s">
        <v>26</v>
      </c>
      <c r="B20" s="23">
        <v>118</v>
      </c>
      <c r="C20" s="36">
        <f>B20/$B$31</f>
        <v>2.7790861987753179E-3</v>
      </c>
      <c r="D20" s="19"/>
    </row>
    <row r="21" spans="1:4" ht="18" customHeight="1" x14ac:dyDescent="0.35">
      <c r="A21" s="28" t="s">
        <v>25</v>
      </c>
      <c r="B21" s="23">
        <v>80</v>
      </c>
      <c r="C21" s="36">
        <f>B21/$B$31</f>
        <v>1.8841262364578427E-3</v>
      </c>
      <c r="D21" s="19"/>
    </row>
    <row r="22" spans="1:4" ht="18" customHeight="1" x14ac:dyDescent="0.35">
      <c r="A22" s="28" t="s">
        <v>27</v>
      </c>
      <c r="B22" s="23">
        <v>7</v>
      </c>
      <c r="C22" s="36">
        <f>B22/$B$31</f>
        <v>1.6486104569006122E-4</v>
      </c>
      <c r="D22" s="19"/>
    </row>
    <row r="23" spans="1:4" ht="18" customHeight="1" thickBot="1" x14ac:dyDescent="0.4">
      <c r="A23" s="29" t="s">
        <v>28</v>
      </c>
      <c r="B23" s="6" t="s">
        <v>29</v>
      </c>
      <c r="C23" s="38">
        <v>1.7500437510937773E-4</v>
      </c>
      <c r="D23" s="19"/>
    </row>
    <row r="24" spans="1:4" ht="18" customHeight="1" thickBot="1" x14ac:dyDescent="0.4">
      <c r="A24" s="4" t="s">
        <v>15</v>
      </c>
      <c r="B24" s="5">
        <v>2730</v>
      </c>
      <c r="C24" s="37">
        <f>B24/$B$31</f>
        <v>6.4295807819123876E-2</v>
      </c>
      <c r="D24" s="19"/>
    </row>
    <row r="25" spans="1:4" ht="18" customHeight="1" thickBot="1" x14ac:dyDescent="0.4">
      <c r="A25" s="4" t="s">
        <v>9</v>
      </c>
      <c r="B25" s="5">
        <f>+SUM(B26:B29)</f>
        <v>2399</v>
      </c>
      <c r="C25" s="37">
        <f>B25/$B$31</f>
        <v>5.6500235515779554E-2</v>
      </c>
    </row>
    <row r="26" spans="1:4" ht="18" customHeight="1" x14ac:dyDescent="0.35">
      <c r="A26" s="8" t="s">
        <v>32</v>
      </c>
      <c r="B26" s="9">
        <v>1442</v>
      </c>
      <c r="C26" s="35"/>
    </row>
    <row r="27" spans="1:4" ht="18" customHeight="1" x14ac:dyDescent="0.35">
      <c r="A27" s="20" t="s">
        <v>33</v>
      </c>
      <c r="B27" s="9">
        <v>373</v>
      </c>
      <c r="C27" s="35"/>
    </row>
    <row r="28" spans="1:4" ht="18" customHeight="1" x14ac:dyDescent="0.35">
      <c r="A28" s="8" t="s">
        <v>34</v>
      </c>
      <c r="B28" s="24">
        <v>349</v>
      </c>
      <c r="C28" s="35"/>
    </row>
    <row r="29" spans="1:4" ht="18" customHeight="1" thickBot="1" x14ac:dyDescent="0.4">
      <c r="A29" s="30" t="s">
        <v>8</v>
      </c>
      <c r="B29" s="6">
        <v>235</v>
      </c>
      <c r="C29" s="3"/>
    </row>
    <row r="30" spans="1:4" ht="18" customHeight="1" thickBot="1" x14ac:dyDescent="0.4">
      <c r="A30" s="4" t="s">
        <v>35</v>
      </c>
      <c r="B30" s="5">
        <v>169</v>
      </c>
      <c r="C30" s="37">
        <f>B30/$B$31</f>
        <v>3.9802166745171929E-3</v>
      </c>
    </row>
    <row r="31" spans="1:4" ht="18" customHeight="1" thickBot="1" x14ac:dyDescent="0.4">
      <c r="A31" s="14" t="s">
        <v>5</v>
      </c>
      <c r="B31" s="15">
        <f>B3+B24+B25+B30</f>
        <v>42460</v>
      </c>
      <c r="C31" s="39">
        <f>C4+C12+C24+C25+C30</f>
        <v>1</v>
      </c>
      <c r="D31" s="19"/>
    </row>
    <row r="32" spans="1:4" ht="18" customHeight="1" thickBot="1" x14ac:dyDescent="0.4">
      <c r="A32" s="4" t="s">
        <v>6</v>
      </c>
      <c r="B32" s="5">
        <v>-4144</v>
      </c>
      <c r="C32" s="27"/>
    </row>
    <row r="33" spans="1:5" ht="18" customHeight="1" x14ac:dyDescent="0.35">
      <c r="A33" s="8" t="s">
        <v>36</v>
      </c>
      <c r="B33" s="26">
        <v>-4088</v>
      </c>
      <c r="C33" s="21"/>
    </row>
    <row r="34" spans="1:5" ht="18" customHeight="1" thickBot="1" x14ac:dyDescent="0.4">
      <c r="A34" s="10" t="s">
        <v>13</v>
      </c>
      <c r="B34" s="11">
        <v>-56</v>
      </c>
      <c r="C34" s="21"/>
    </row>
    <row r="35" spans="1:5" ht="18" customHeight="1" thickBot="1" x14ac:dyDescent="0.4">
      <c r="A35" s="13" t="s">
        <v>11</v>
      </c>
      <c r="B35" s="12">
        <v>-104</v>
      </c>
      <c r="C35" s="21"/>
    </row>
    <row r="36" spans="1:5" ht="18" customHeight="1" thickBot="1" x14ac:dyDescent="0.4">
      <c r="A36" s="14" t="s">
        <v>7</v>
      </c>
      <c r="B36" s="15">
        <f>B31+B32+B35</f>
        <v>38212</v>
      </c>
      <c r="C36" s="31"/>
      <c r="D36" s="19"/>
    </row>
    <row r="37" spans="1:5" ht="5.25" customHeight="1" thickBot="1" x14ac:dyDescent="0.4">
      <c r="A37" s="1"/>
      <c r="B37" s="1"/>
      <c r="C37" s="32"/>
      <c r="D37" s="19"/>
    </row>
    <row r="38" spans="1:5" ht="18" customHeight="1" thickBot="1" x14ac:dyDescent="0.4">
      <c r="A38" s="14" t="s">
        <v>10</v>
      </c>
      <c r="B38" s="16">
        <f>+ROUND(B36/213.742459,2)</f>
        <v>178.78</v>
      </c>
      <c r="C38" s="33"/>
      <c r="D38" s="22"/>
    </row>
    <row r="39" spans="1:5" ht="14.5" x14ac:dyDescent="0.35"/>
    <row r="40" spans="1:5" ht="26.5" customHeight="1" x14ac:dyDescent="0.35">
      <c r="A40" s="34"/>
      <c r="B40" s="34"/>
      <c r="C40" s="34"/>
      <c r="D40" s="34"/>
      <c r="E40" s="34"/>
    </row>
    <row r="41" spans="1:5" ht="14.5" x14ac:dyDescent="0.35"/>
    <row r="42" spans="1:5" ht="14.5" x14ac:dyDescent="0.35"/>
    <row r="43" spans="1:5" ht="14.5" x14ac:dyDescent="0.35"/>
    <row r="44" spans="1:5" ht="14.5" x14ac:dyDescent="0.35"/>
    <row r="45" spans="1:5" ht="14.5" x14ac:dyDescent="0.35"/>
    <row r="46" spans="1:5" ht="14.5" x14ac:dyDescent="0.35"/>
    <row r="47" spans="1:5" ht="14.5" x14ac:dyDescent="0.35"/>
    <row r="48" spans="1:5" ht="14.5" x14ac:dyDescent="0.35"/>
    <row r="49" ht="14.5" x14ac:dyDescent="0.35"/>
    <row r="50" ht="14.5" x14ac:dyDescent="0.35"/>
    <row r="51" ht="14.5" x14ac:dyDescent="0.35"/>
    <row r="52" ht="14.5" x14ac:dyDescent="0.35"/>
    <row r="53" ht="14.5" x14ac:dyDescent="0.35"/>
    <row r="54" ht="14.5" x14ac:dyDescent="0.35"/>
    <row r="55" ht="14.5" x14ac:dyDescent="0.35"/>
    <row r="56" ht="14.5" x14ac:dyDescent="0.35"/>
    <row r="57" ht="14.5" x14ac:dyDescent="0.35"/>
    <row r="58" ht="14.5" x14ac:dyDescent="0.35"/>
    <row r="59" ht="14.5" x14ac:dyDescent="0.35"/>
    <row r="60" ht="14.5" x14ac:dyDescent="0.35"/>
    <row r="61" ht="14.5" x14ac:dyDescent="0.35"/>
    <row r="62" ht="14.5" x14ac:dyDescent="0.35"/>
    <row r="63" ht="14.5" x14ac:dyDescent="0.35"/>
    <row r="64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  <row r="75" ht="14.5" x14ac:dyDescent="0.35"/>
    <row r="76" ht="14.5" x14ac:dyDescent="0.35"/>
    <row r="77" ht="14.5" x14ac:dyDescent="0.35"/>
    <row r="78" ht="14.5" x14ac:dyDescent="0.35"/>
    <row r="79" ht="14.5" x14ac:dyDescent="0.35"/>
    <row r="80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customHeight="1" x14ac:dyDescent="0.35"/>
    <row r="91" ht="14.5" customHeight="1" x14ac:dyDescent="0.35"/>
    <row r="92" ht="14.5" customHeight="1" x14ac:dyDescent="0.35"/>
    <row r="93" ht="14.5" customHeight="1" x14ac:dyDescent="0.35"/>
    <row r="94" ht="14.5" customHeight="1" x14ac:dyDescent="0.35"/>
    <row r="95" ht="14.5" customHeight="1" x14ac:dyDescent="0.35"/>
    <row r="96" ht="14.5" customHeight="1" x14ac:dyDescent="0.35"/>
    <row r="97" ht="14.5" customHeight="1" x14ac:dyDescent="0.35"/>
    <row r="98" ht="0" hidden="1" customHeight="1" x14ac:dyDescent="0.35"/>
    <row r="99" ht="0" hidden="1" customHeight="1" x14ac:dyDescent="0.35"/>
    <row r="100" ht="0" hidden="1" customHeight="1" x14ac:dyDescent="0.35"/>
  </sheetData>
  <mergeCells count="1">
    <mergeCell ref="A40:E40"/>
  </mergeCells>
  <pageMargins left="0.7" right="0.7" top="0.75" bottom="0.75" header="0.3" footer="0.3"/>
  <pageSetup paperSize="9" scale="7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05115732D8949AC0FAA43189B90D7" ma:contentTypeVersion="16" ma:contentTypeDescription="Create a new document." ma:contentTypeScope="" ma:versionID="1c92ee8ee63169f3205a7d1661ddf27e">
  <xsd:schema xmlns:xsd="http://www.w3.org/2001/XMLSchema" xmlns:xs="http://www.w3.org/2001/XMLSchema" xmlns:p="http://schemas.microsoft.com/office/2006/metadata/properties" xmlns:ns2="f99f01c7-e4b3-45c8-b9f7-88fea3e8f340" xmlns:ns3="9b42ee12-4212-4349-85c5-2d4ab6489011" targetNamespace="http://schemas.microsoft.com/office/2006/metadata/properties" ma:root="true" ma:fieldsID="387643c8ba1973545f7391329219789d" ns2:_="" ns3:_="">
    <xsd:import namespace="f99f01c7-e4b3-45c8-b9f7-88fea3e8f340"/>
    <xsd:import namespace="9b42ee12-4212-4349-85c5-2d4ab64890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f01c7-e4b3-45c8-b9f7-88fea3e8f34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468715e-926e-4a5c-90b0-0e111f276377}" ma:internalName="TaxCatchAll" ma:showField="CatchAllData" ma:web="f99f01c7-e4b3-45c8-b9f7-88fea3e8f3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2ee12-4212-4349-85c5-2d4ab64890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e496ebe6-2e86-42db-8f34-5913fece4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9f01c7-e4b3-45c8-b9f7-88fea3e8f340" xsi:nil="true"/>
    <lcf76f155ced4ddcb4097134ff3c332f xmlns="9b42ee12-4212-4349-85c5-2d4ab648901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750419-49D7-492D-B061-CF03D8F146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089B10-9047-4771-819A-AF80FC44C8C2}"/>
</file>

<file path=customXml/itemProps3.xml><?xml version="1.0" encoding="utf-8"?>
<ds:datastoreItem xmlns:ds="http://schemas.openxmlformats.org/officeDocument/2006/customXml" ds:itemID="{85BDCA99-C531-424A-9A7E-AE455A4E8EA7}">
  <ds:schemaRefs>
    <ds:schemaRef ds:uri="http://schemas.microsoft.com/office/2006/metadata/properties"/>
    <ds:schemaRef ds:uri="http://schemas.microsoft.com/office/infopath/2007/PartnerControls"/>
    <ds:schemaRef ds:uri="f99f01c7-e4b3-45c8-b9f7-88fea3e8f340"/>
    <ds:schemaRef ds:uri="9b42ee12-4212-4349-85c5-2d4ab648901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30 Jun 25</vt:lpstr>
      <vt:lpstr>31 Dec 24</vt:lpstr>
      <vt:lpstr>'30 Jun 25'!Print_Area</vt:lpstr>
      <vt:lpstr>'31 Dec 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Balani Elena</dc:creator>
  <cp:lastModifiedBy>Niccolò Giuliacci</cp:lastModifiedBy>
  <cp:lastPrinted>2022-03-24T16:43:00Z</cp:lastPrinted>
  <dcterms:created xsi:type="dcterms:W3CDTF">2022-03-23T12:38:33Z</dcterms:created>
  <dcterms:modified xsi:type="dcterms:W3CDTF">2025-09-17T15:17:03Z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{26176B1B-CABA-48AC-AEAD-32F554734DB9}</vt:lpwstr>
  </property>
  <property fmtid="{D5CDD505-2E9C-101B-9397-08002B2CF9AE}" pid="3" name="ContentTypeId">
    <vt:lpwstr>0x0101001F505115732D8949AC0FAA43189B90D7</vt:lpwstr>
  </property>
  <property fmtid="{D5CDD505-2E9C-101B-9397-08002B2CF9AE}" pid="4" name="MediaServiceImageTags">
    <vt:lpwstr/>
  </property>
</Properties>
</file>