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xormail.sharepoint.com/sites/EXOR-NV/Shared Documents/4 Media/Website/Investors &amp; Media/Net Asset Value (NAV)/NAV - Related documents/"/>
    </mc:Choice>
  </mc:AlternateContent>
  <xr:revisionPtr revIDLastSave="218" documentId="13_ncr:1_{D52B4276-32D8-424E-9B22-C15CB79ECBC4}" xr6:coauthVersionLast="47" xr6:coauthVersionMax="47" xr10:uidLastSave="{23D8FDED-4096-4F79-B37A-2163F1D0D1BE}"/>
  <bookViews>
    <workbookView xWindow="16354" yWindow="-8434" windowWidth="33120" windowHeight="18000" xr2:uid="{00000000-000D-0000-FFFF-FFFF00000000}"/>
  </bookViews>
  <sheets>
    <sheet name="31 Dec 24" sheetId="9" r:id="rId1"/>
    <sheet name="1 Jan 24" sheetId="5" r:id="rId2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1">'1 Jan 24'!$A$1:$E$39</definedName>
    <definedName name="_xlnm.Print_Area" localSheetId="0">'31 Dec 24'!$A$1:$E$40</definedName>
    <definedName name="Z_F81A7BAB_ED79_496B_B07A_A979C956FD16_.wvu.PrintArea" localSheetId="1" hidden="1">'1 Jan 24'!$A$1:$F$39</definedName>
    <definedName name="Z_F81A7BAB_ED79_496B_B07A_A979C956FD16_.wvu.PrintArea" localSheetId="0" hidden="1">'31 Dec 24'!$A$1:$F$40</definedName>
  </definedNames>
  <calcPr calcId="191029" iterate="1" iterateCount="1000"/>
  <customWorkbookViews>
    <customWorkbookView name="1" guid="{F81A7BAB-ED79-496B-B07A-A979C956FD16}" maximized="1" xWindow="1912" yWindow="-8" windowWidth="1936" windowHeight="1056" activeSheetId="3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8" i="9" l="1"/>
  <c r="B12" i="9"/>
  <c r="B4" i="9"/>
  <c r="B27" i="9"/>
  <c r="B24" i="9"/>
  <c r="B26" i="5"/>
  <c r="B11" i="5"/>
  <c r="B4" i="5"/>
  <c r="B3" i="5" s="1"/>
  <c r="B3" i="9" l="1"/>
  <c r="B31" i="9" s="1"/>
  <c r="B36" i="9" s="1"/>
  <c r="B23" i="5"/>
  <c r="B30" i="5" l="1"/>
  <c r="B35" i="5" s="1"/>
  <c r="B37" i="5" s="1"/>
</calcChain>
</file>

<file path=xl/sharedStrings.xml><?xml version="1.0" encoding="utf-8"?>
<sst xmlns="http://schemas.openxmlformats.org/spreadsheetml/2006/main" count="77" uniqueCount="40">
  <si>
    <t>€ million</t>
  </si>
  <si>
    <t>Companies</t>
  </si>
  <si>
    <t>Ferrari</t>
  </si>
  <si>
    <t>Stellantis</t>
  </si>
  <si>
    <t>Juventus</t>
  </si>
  <si>
    <t>Gross Asset Value</t>
  </si>
  <si>
    <t>Gross Debt</t>
  </si>
  <si>
    <t>Net Asset Value (NAV)</t>
  </si>
  <si>
    <t>Other assets</t>
  </si>
  <si>
    <t>Others</t>
  </si>
  <si>
    <t>Note</t>
  </si>
  <si>
    <t>(a)</t>
  </si>
  <si>
    <t>NAV per Share in Euro</t>
  </si>
  <si>
    <t>Other liabilities</t>
  </si>
  <si>
    <t>Iveco</t>
  </si>
  <si>
    <t>Investments</t>
  </si>
  <si>
    <t>Ventures</t>
  </si>
  <si>
    <t>Reinsurance Vehicles</t>
  </si>
  <si>
    <t>Liquidity</t>
  </si>
  <si>
    <t>Bonds and bank debt</t>
  </si>
  <si>
    <t>Financial liabilities</t>
  </si>
  <si>
    <t>Philips</t>
  </si>
  <si>
    <t>Lingotto</t>
  </si>
  <si>
    <t>Listed Companies</t>
  </si>
  <si>
    <t>Unlisted Companies</t>
  </si>
  <si>
    <t>CNH</t>
  </si>
  <si>
    <t>Institut Mérieux</t>
  </si>
  <si>
    <t>Christian Loboutin</t>
  </si>
  <si>
    <t>Via Transportation</t>
  </si>
  <si>
    <t>The Economist Group</t>
  </si>
  <si>
    <t>Welltec</t>
  </si>
  <si>
    <t>TagEnergy</t>
  </si>
  <si>
    <t>Nuo</t>
  </si>
  <si>
    <t>Lifenet</t>
  </si>
  <si>
    <t>GEDI</t>
  </si>
  <si>
    <t xml:space="preserve">Casavo </t>
  </si>
  <si>
    <t>Shang Xia</t>
  </si>
  <si>
    <t>-</t>
  </si>
  <si>
    <t>(a) NAV at 31 December 2023 amounted to €35,513 million and included treasury shares at the service of the 2016 Stock Option Plan, valued at the option exercise price under the plan (€90 million). From 1 January 2024, treasury shares are excluded from the NAV calculation to align to the Equity definition under IFRS.</t>
  </si>
  <si>
    <t>Clarivate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</si>
</sst>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  <numFmt numFmtId="165" formatCode="[$-809]dd\ mmm\ yyyy;@"/>
  </numFmts>
  <fonts count="1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8"/>
      <color rgb="FF000000"/>
      <name val="Arial"/>
      <family val="2"/>
    </font>
    <font>
      <sz val="8"/>
      <color rgb="FF000000"/>
      <name val="Calibri"/>
      <family val="2"/>
    </font>
    <font>
      <b/>
      <sz val="8"/>
      <color rgb="FF365F91"/>
      <name val="Calibri"/>
      <family val="2"/>
    </font>
    <font>
      <sz val="8"/>
      <color theme="1"/>
      <name val="Calibri"/>
      <family val="2"/>
    </font>
    <font>
      <b/>
      <sz val="8"/>
      <color rgb="FF000000"/>
      <name val="Calibri"/>
      <family val="2"/>
    </font>
    <font>
      <b/>
      <sz val="8"/>
      <color theme="1"/>
      <name val="Calibri"/>
      <family val="2"/>
    </font>
    <font>
      <sz val="7"/>
      <color theme="1"/>
      <name val="Calibri"/>
      <family val="2"/>
    </font>
    <font>
      <i/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365F91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rgb="FFB6B6B6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B6B6B6"/>
      </top>
      <bottom/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41">
    <xf numFmtId="0" fontId="0" fillId="0" borderId="0" xfId="0"/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6" fillId="0" borderId="1" xfId="0" applyFont="1" applyBorder="1" applyAlignment="1">
      <alignment vertical="center" wrapText="1"/>
    </xf>
    <xf numFmtId="3" fontId="6" fillId="0" borderId="1" xfId="0" applyNumberFormat="1" applyFont="1" applyBorder="1" applyAlignment="1">
      <alignment horizontal="right" vertical="center" wrapText="1"/>
    </xf>
    <xf numFmtId="3" fontId="3" fillId="0" borderId="1" xfId="0" applyNumberFormat="1" applyFont="1" applyBorder="1" applyAlignment="1">
      <alignment horizontal="right" vertical="center" wrapText="1"/>
    </xf>
    <xf numFmtId="3" fontId="3" fillId="0" borderId="0" xfId="0" applyNumberFormat="1" applyFont="1" applyAlignment="1">
      <alignment horizontal="right" vertical="center" wrapText="1"/>
    </xf>
    <xf numFmtId="0" fontId="5" fillId="0" borderId="0" xfId="0" applyFont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0" fontId="5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right" vertical="center" wrapText="1"/>
    </xf>
    <xf numFmtId="0" fontId="7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3" fontId="4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right" vertical="center" wrapText="1"/>
    </xf>
    <xf numFmtId="0" fontId="3" fillId="0" borderId="2" xfId="0" applyFont="1" applyBorder="1" applyAlignment="1">
      <alignment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0" fontId="9" fillId="0" borderId="0" xfId="0" applyFont="1"/>
    <xf numFmtId="0" fontId="5" fillId="0" borderId="0" xfId="0" applyFont="1" applyAlignment="1">
      <alignment vertical="center"/>
    </xf>
    <xf numFmtId="3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4" fontId="3" fillId="0" borderId="0" xfId="1" applyNumberFormat="1" applyFont="1" applyAlignment="1">
      <alignment horizontal="right" vertical="center" wrapText="1"/>
    </xf>
    <xf numFmtId="0" fontId="0" fillId="0" borderId="0" xfId="0" applyAlignment="1">
      <alignment vertical="center" wrapText="1"/>
    </xf>
    <xf numFmtId="41" fontId="3" fillId="0" borderId="0" xfId="0" applyNumberFormat="1" applyFont="1" applyAlignment="1">
      <alignment horizontal="center" vertical="center" wrapText="1"/>
    </xf>
    <xf numFmtId="164" fontId="3" fillId="0" borderId="0" xfId="1" applyNumberFormat="1" applyFont="1" applyBorder="1" applyAlignment="1">
      <alignment horizontal="right" vertical="center" wrapText="1"/>
    </xf>
    <xf numFmtId="165" fontId="4" fillId="0" borderId="2" xfId="0" applyNumberFormat="1" applyFont="1" applyBorder="1" applyAlignment="1">
      <alignment vertical="center" wrapText="1"/>
    </xf>
    <xf numFmtId="3" fontId="3" fillId="0" borderId="3" xfId="0" applyNumberFormat="1" applyFont="1" applyBorder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3" fontId="6" fillId="0" borderId="0" xfId="0" applyNumberFormat="1" applyFont="1" applyAlignment="1">
      <alignment horizontal="right" vertical="center" wrapText="1"/>
    </xf>
    <xf numFmtId="3" fontId="6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 indent="1"/>
    </xf>
    <xf numFmtId="0" fontId="5" fillId="0" borderId="1" xfId="0" applyFont="1" applyBorder="1" applyAlignment="1">
      <alignment horizontal="left" vertical="center" wrapText="1" indent="1"/>
    </xf>
    <xf numFmtId="0" fontId="5" fillId="0" borderId="1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3" fontId="11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365F9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000" b="1" i="0" u="none" strike="noStrike" baseline="0">
                <a:effectLst/>
              </a:rPr>
              <a:t>GROSS ASSET VALUE BREAKDOWN</a:t>
            </a:r>
          </a:p>
          <a:p>
            <a:pPr>
              <a:defRPr sz="1000"/>
            </a:pPr>
            <a:r>
              <a:rPr lang="en-GB" sz="1000" b="1" i="0" u="none" strike="noStrike" baseline="0">
                <a:effectLst/>
              </a:rPr>
              <a:t>AT 31 DECEMBER 2024</a:t>
            </a:r>
          </a:p>
        </c:rich>
      </c:tx>
      <c:layout>
        <c:manualLayout>
          <c:xMode val="edge"/>
          <c:yMode val="edge"/>
          <c:x val="0.26131506576167857"/>
          <c:y val="3.04017216471030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'31 Dec 24'!$B$1</c:f>
              <c:strCache>
                <c:ptCount val="1"/>
                <c:pt idx="0">
                  <c:v>31 Dec 2024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694-442B-B5C0-BADAB5EE7795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694-442B-B5C0-BADAB5EE7795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694-442B-B5C0-BADAB5EE7795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694-442B-B5C0-BADAB5EE7795}"/>
              </c:ext>
            </c:extLst>
          </c:dPt>
          <c:dPt>
            <c:idx val="4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5694-442B-B5C0-BADAB5EE7795}"/>
              </c:ext>
            </c:extLst>
          </c:dPt>
          <c:dPt>
            <c:idx val="5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5694-442B-B5C0-BADAB5EE7795}"/>
              </c:ext>
            </c:extLst>
          </c:dPt>
          <c:dPt>
            <c:idx val="6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5694-442B-B5C0-BADAB5EE7795}"/>
              </c:ext>
            </c:extLst>
          </c:dPt>
          <c:dPt>
            <c:idx val="7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BA8A-4EA7-80EB-373DF4B357F0}"/>
              </c:ext>
            </c:extLst>
          </c:dPt>
          <c:dPt>
            <c:idx val="8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5694-442B-B5C0-BADAB5EE7795}"/>
              </c:ext>
            </c:extLst>
          </c:dPt>
          <c:dPt>
            <c:idx val="9"/>
            <c:bubble3D val="0"/>
            <c:spPr>
              <a:solidFill>
                <a:schemeClr val="accent1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BA8A-4EA7-80EB-373DF4B357F0}"/>
              </c:ext>
            </c:extLst>
          </c:dPt>
          <c:dLbls>
            <c:dLbl>
              <c:idx val="0"/>
              <c:layout>
                <c:manualLayout>
                  <c:x val="-0.10978983729626406"/>
                  <c:y val="-9.519799917283716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,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694-442B-B5C0-BADAB5EE7795}"/>
                </c:ext>
              </c:extLst>
            </c:dLbl>
            <c:dLbl>
              <c:idx val="1"/>
              <c:layout>
                <c:manualLayout>
                  <c:x val="0.17835559986837807"/>
                  <c:y val="-4.945980604983697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, </c:separator>
              <c:extLst>
                <c:ext xmlns:c15="http://schemas.microsoft.com/office/drawing/2012/chart" uri="{CE6537A1-D6FC-4f65-9D91-7224C49458BB}">
                  <c15:layout>
                    <c:manualLayout>
                      <c:w val="0.21417322834645669"/>
                      <c:h val="0.127073791348600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5694-442B-B5C0-BADAB5EE7795}"/>
                </c:ext>
              </c:extLst>
            </c:dLbl>
            <c:dLbl>
              <c:idx val="2"/>
              <c:layout>
                <c:manualLayout>
                  <c:x val="0.13487350599969203"/>
                  <c:y val="8.6548788798118031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, </c:separator>
              <c:extLst>
                <c:ext xmlns:c15="http://schemas.microsoft.com/office/drawing/2012/chart" uri="{CE6537A1-D6FC-4f65-9D91-7224C49458BB}">
                  <c15:layout>
                    <c:manualLayout>
                      <c:w val="0.18639733549759258"/>
                      <c:h val="6.2468530530971247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5694-442B-B5C0-BADAB5EE7795}"/>
                </c:ext>
              </c:extLst>
            </c:dLbl>
            <c:dLbl>
              <c:idx val="3"/>
              <c:layout>
                <c:manualLayout>
                  <c:x val="0.17987354054875762"/>
                  <c:y val="0.13926567444770166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, </c:separator>
              <c:extLst>
                <c:ext xmlns:c15="http://schemas.microsoft.com/office/drawing/2012/chart" uri="{CE6537A1-D6FC-4f65-9D91-7224C49458BB}">
                  <c15:layout>
                    <c:manualLayout>
                      <c:w val="0.25699865802693561"/>
                      <c:h val="7.104531335633440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5694-442B-B5C0-BADAB5EE7795}"/>
                </c:ext>
              </c:extLst>
            </c:dLbl>
            <c:dLbl>
              <c:idx val="4"/>
              <c:layout>
                <c:manualLayout>
                  <c:x val="5.6413688537212306E-2"/>
                  <c:y val="0.1216069351062624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,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694-442B-B5C0-BADAB5EE7795}"/>
                </c:ext>
              </c:extLst>
            </c:dLbl>
            <c:dLbl>
              <c:idx val="5"/>
              <c:layout>
                <c:manualLayout>
                  <c:x val="2.4237613604749703E-2"/>
                  <c:y val="0.17228883567586833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, </c:separator>
              <c:extLst>
                <c:ext xmlns:c15="http://schemas.microsoft.com/office/drawing/2012/chart" uri="{CE6537A1-D6FC-4f65-9D91-7224C49458BB}">
                  <c15:layout>
                    <c:manualLayout>
                      <c:w val="0.1485255983970637"/>
                      <c:h val="4.558252242380705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5694-442B-B5C0-BADAB5EE7795}"/>
                </c:ext>
              </c:extLst>
            </c:dLbl>
            <c:dLbl>
              <c:idx val="6"/>
              <c:layout>
                <c:manualLayout>
                  <c:x val="-0.10659104413061772"/>
                  <c:y val="0.1464775243822487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694-442B-B5C0-BADAB5EE7795}"/>
                </c:ext>
              </c:extLst>
            </c:dLbl>
            <c:dLbl>
              <c:idx val="7"/>
              <c:layout>
                <c:manualLayout>
                  <c:x val="-0.18647858155356289"/>
                  <c:y val="8.613801184709600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, </c:separator>
              <c:extLst>
                <c:ext xmlns:c15="http://schemas.microsoft.com/office/drawing/2012/chart" uri="{CE6537A1-D6FC-4f65-9D91-7224C49458BB}">
                  <c15:layout>
                    <c:manualLayout>
                      <c:w val="0.37833225737671905"/>
                      <c:h val="0.1141584647848718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BA8A-4EA7-80EB-373DF4B357F0}"/>
                </c:ext>
              </c:extLst>
            </c:dLbl>
            <c:dLbl>
              <c:idx val="8"/>
              <c:layout>
                <c:manualLayout>
                  <c:x val="-0.19888671850411146"/>
                  <c:y val="4.12294418548547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, </c:separator>
              <c:extLst>
                <c:ext xmlns:c15="http://schemas.microsoft.com/office/drawing/2012/chart" uri="{CE6537A1-D6FC-4f65-9D91-7224C49458BB}">
                  <c15:layout>
                    <c:manualLayout>
                      <c:w val="0.22303348010288881"/>
                      <c:h val="6.529130672987318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5694-442B-B5C0-BADAB5EE7795}"/>
                </c:ext>
              </c:extLst>
            </c:dLbl>
            <c:dLbl>
              <c:idx val="9"/>
              <c:layout>
                <c:manualLayout>
                  <c:x val="-0.17845883436784654"/>
                  <c:y val="1.5058344231325483E-2"/>
                </c:manualLayout>
              </c:layout>
              <c:tx>
                <c:rich>
                  <a:bodyPr/>
                  <a:lstStyle/>
                  <a:p>
                    <a:fld id="{040419CA-205B-49B4-9060-523E4FEADF1F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, 5,9%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separator>, 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3-BA8A-4EA7-80EB-373DF4B357F0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, 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('31 Dec 24'!$A$5:$A$24,'31 Dec 24'!$A$27)</c15:sqref>
                  </c15:fullRef>
                </c:ext>
              </c:extLst>
              <c:f>('31 Dec 24'!$A$5:$A$12,'31 Dec 24'!$A$24,'31 Dec 24'!$A$27)</c:f>
              <c:strCache>
                <c:ptCount val="10"/>
                <c:pt idx="0">
                  <c:v>Ferrari</c:v>
                </c:pt>
                <c:pt idx="1">
                  <c:v>Stellantis</c:v>
                </c:pt>
                <c:pt idx="2">
                  <c:v>Philips</c:v>
                </c:pt>
                <c:pt idx="3">
                  <c:v>CNH</c:v>
                </c:pt>
                <c:pt idx="4">
                  <c:v>Juventus</c:v>
                </c:pt>
                <c:pt idx="5">
                  <c:v>Iveco</c:v>
                </c:pt>
                <c:pt idx="6">
                  <c:v>Clarivate</c:v>
                </c:pt>
                <c:pt idx="7">
                  <c:v>Unlisted Companies</c:v>
                </c:pt>
                <c:pt idx="8">
                  <c:v>Investments</c:v>
                </c:pt>
                <c:pt idx="9">
                  <c:v>Others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('31 Dec 24'!$B$5:$B$24,'31 Dec 24'!$B$27)</c15:sqref>
                  </c15:fullRef>
                </c:ext>
              </c:extLst>
              <c:f>('31 Dec 24'!$B$5:$B$12,'31 Dec 24'!$B$24,'31 Dec 24'!$B$27)</c:f>
              <c:numCache>
                <c:formatCode>#,##0</c:formatCode>
                <c:ptCount val="10"/>
                <c:pt idx="0">
                  <c:v>18325</c:v>
                </c:pt>
                <c:pt idx="1">
                  <c:v>5658</c:v>
                </c:pt>
                <c:pt idx="2">
                  <c:v>4015</c:v>
                </c:pt>
                <c:pt idx="3">
                  <c:v>4002</c:v>
                </c:pt>
                <c:pt idx="4" formatCode="General">
                  <c:v>749</c:v>
                </c:pt>
                <c:pt idx="5" formatCode="General">
                  <c:v>685</c:v>
                </c:pt>
                <c:pt idx="6">
                  <c:v>329</c:v>
                </c:pt>
                <c:pt idx="7">
                  <c:v>3399</c:v>
                </c:pt>
                <c:pt idx="8">
                  <c:v>3532</c:v>
                </c:pt>
                <c:pt idx="9">
                  <c:v>1766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12-5694-442B-B5C0-BADAB5EE77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270"/>
        <c:holeSize val="40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000" b="1" i="0" u="none" strike="noStrike" baseline="0">
                <a:effectLst/>
              </a:rPr>
              <a:t>GROSS ASSET VALUE BREAKDOWN</a:t>
            </a:r>
          </a:p>
          <a:p>
            <a:pPr>
              <a:defRPr sz="1000"/>
            </a:pPr>
            <a:r>
              <a:rPr lang="en-GB" sz="1000" b="1" i="0" u="none" strike="noStrike" baseline="0">
                <a:effectLst/>
              </a:rPr>
              <a:t>AT 1 JANUARY 2024</a:t>
            </a:r>
          </a:p>
        </c:rich>
      </c:tx>
      <c:layout>
        <c:manualLayout>
          <c:xMode val="edge"/>
          <c:yMode val="edge"/>
          <c:x val="0.26131506576167857"/>
          <c:y val="3.04017216471030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'1 Jan 24'!$B$1</c:f>
              <c:strCache>
                <c:ptCount val="1"/>
                <c:pt idx="0">
                  <c:v>01 Jan 2024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C97-4A52-8DDC-90433ED86016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C97-4A52-8DDC-90433ED86016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C97-4A52-8DDC-90433ED86016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C97-4A52-8DDC-90433ED86016}"/>
              </c:ext>
            </c:extLst>
          </c:dPt>
          <c:dPt>
            <c:idx val="4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DC97-4A52-8DDC-90433ED86016}"/>
              </c:ext>
            </c:extLst>
          </c:dPt>
          <c:dPt>
            <c:idx val="5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DC97-4A52-8DDC-90433ED86016}"/>
              </c:ext>
            </c:extLst>
          </c:dPt>
          <c:dPt>
            <c:idx val="6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DC97-4A52-8DDC-90433ED86016}"/>
              </c:ext>
            </c:extLst>
          </c:dPt>
          <c:dPt>
            <c:idx val="7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D994-4754-B9C1-490E4C174B36}"/>
              </c:ext>
            </c:extLst>
          </c:dPt>
          <c:dPt>
            <c:idx val="8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D994-4754-B9C1-490E4C174B36}"/>
              </c:ext>
            </c:extLst>
          </c:dPt>
          <c:dLbls>
            <c:dLbl>
              <c:idx val="0"/>
              <c:layout>
                <c:manualLayout>
                  <c:x val="-0.10978983729626406"/>
                  <c:y val="-9.519799917283716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,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C97-4A52-8DDC-90433ED86016}"/>
                </c:ext>
              </c:extLst>
            </c:dLbl>
            <c:dLbl>
              <c:idx val="1"/>
              <c:layout>
                <c:manualLayout>
                  <c:x val="0.17835559986837807"/>
                  <c:y val="-4.945980604983697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, </c:separator>
              <c:extLst>
                <c:ext xmlns:c15="http://schemas.microsoft.com/office/drawing/2012/chart" uri="{CE6537A1-D6FC-4f65-9D91-7224C49458BB}">
                  <c15:layout>
                    <c:manualLayout>
                      <c:w val="0.21417322834645669"/>
                      <c:h val="0.127073791348600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DC97-4A52-8DDC-90433ED86016}"/>
                </c:ext>
              </c:extLst>
            </c:dLbl>
            <c:dLbl>
              <c:idx val="2"/>
              <c:layout>
                <c:manualLayout>
                  <c:x val="0.19554408457967262"/>
                  <c:y val="8.8596217275784067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, </c:separator>
              <c:extLst>
                <c:ext xmlns:c15="http://schemas.microsoft.com/office/drawing/2012/chart" uri="{CE6537A1-D6FC-4f65-9D91-7224C49458BB}">
                  <c15:layout>
                    <c:manualLayout>
                      <c:w val="0.25699865802693561"/>
                      <c:h val="7.104531335633440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DC97-4A52-8DDC-90433ED86016}"/>
                </c:ext>
              </c:extLst>
            </c:dLbl>
            <c:dLbl>
              <c:idx val="3"/>
              <c:layout>
                <c:manualLayout>
                  <c:x val="0.10353253779254824"/>
                  <c:y val="0.13215155239937801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, </c:separator>
              <c:extLst>
                <c:ext xmlns:c15="http://schemas.microsoft.com/office/drawing/2012/chart" uri="{CE6537A1-D6FC-4f65-9D91-7224C49458BB}">
                  <c15:layout>
                    <c:manualLayout>
                      <c:w val="0.18639733549759258"/>
                      <c:h val="6.2468530530971247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DC97-4A52-8DDC-90433ED86016}"/>
                </c:ext>
              </c:extLst>
            </c:dLbl>
            <c:dLbl>
              <c:idx val="4"/>
              <c:layout>
                <c:manualLayout>
                  <c:x val="2.4237613604749703E-2"/>
                  <c:y val="0.17228883567586833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, </c:separator>
              <c:extLst>
                <c:ext xmlns:c15="http://schemas.microsoft.com/office/drawing/2012/chart" uri="{CE6537A1-D6FC-4f65-9D91-7224C49458BB}">
                  <c15:layout>
                    <c:manualLayout>
                      <c:w val="0.1485255983970637"/>
                      <c:h val="4.558252242380705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DC97-4A52-8DDC-90433ED86016}"/>
                </c:ext>
              </c:extLst>
            </c:dLbl>
            <c:dLbl>
              <c:idx val="5"/>
              <c:layout>
                <c:manualLayout>
                  <c:x val="-0.10659104413061772"/>
                  <c:y val="0.1464775243822487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C97-4A52-8DDC-90433ED86016}"/>
                </c:ext>
              </c:extLst>
            </c:dLbl>
            <c:dLbl>
              <c:idx val="6"/>
              <c:layout>
                <c:manualLayout>
                  <c:x val="-0.18647858155356289"/>
                  <c:y val="8.613801184709600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, </c:separator>
              <c:extLst>
                <c:ext xmlns:c15="http://schemas.microsoft.com/office/drawing/2012/chart" uri="{CE6537A1-D6FC-4f65-9D91-7224C49458BB}">
                  <c15:layout>
                    <c:manualLayout>
                      <c:w val="0.37833225737671905"/>
                      <c:h val="0.1141584647848718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DC97-4A52-8DDC-90433ED86016}"/>
                </c:ext>
              </c:extLst>
            </c:dLbl>
            <c:dLbl>
              <c:idx val="7"/>
              <c:layout>
                <c:manualLayout>
                  <c:x val="-0.19888671850411146"/>
                  <c:y val="4.12294418548547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, </c:separator>
              <c:extLst>
                <c:ext xmlns:c15="http://schemas.microsoft.com/office/drawing/2012/chart" uri="{CE6537A1-D6FC-4f65-9D91-7224C49458BB}">
                  <c15:layout>
                    <c:manualLayout>
                      <c:w val="0.22303348010288881"/>
                      <c:h val="6.529130672987318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D994-4754-B9C1-490E4C174B36}"/>
                </c:ext>
              </c:extLst>
            </c:dLbl>
            <c:dLbl>
              <c:idx val="8"/>
              <c:layout>
                <c:manualLayout>
                  <c:x val="-0.17845883436784654"/>
                  <c:y val="1.5058344231325483E-2"/>
                </c:manualLayout>
              </c:layout>
              <c:tx>
                <c:rich>
                  <a:bodyPr/>
                  <a:lstStyle/>
                  <a:p>
                    <a:fld id="{040419CA-205B-49B4-9060-523E4FEADF1F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, 6,9%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separator>, 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1-D994-4754-B9C1-490E4C174B36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, 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('1 Jan 24'!$A$5:$A$23,'1 Jan 24'!$A$26)</c15:sqref>
                  </c15:fullRef>
                </c:ext>
              </c:extLst>
              <c:f>('1 Jan 24'!$A$5:$A$11,'1 Jan 24'!$A$23,'1 Jan 24'!$A$26)</c:f>
              <c:strCache>
                <c:ptCount val="9"/>
                <c:pt idx="0">
                  <c:v>Ferrari</c:v>
                </c:pt>
                <c:pt idx="1">
                  <c:v>Stellantis</c:v>
                </c:pt>
                <c:pt idx="2">
                  <c:v>CNH</c:v>
                </c:pt>
                <c:pt idx="3">
                  <c:v>Philips</c:v>
                </c:pt>
                <c:pt idx="4">
                  <c:v>Iveco</c:v>
                </c:pt>
                <c:pt idx="5">
                  <c:v>Juventus</c:v>
                </c:pt>
                <c:pt idx="6">
                  <c:v>Unlisted Companies</c:v>
                </c:pt>
                <c:pt idx="7">
                  <c:v>Investments</c:v>
                </c:pt>
                <c:pt idx="8">
                  <c:v>Others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('1 Jan 24'!$B$5:$B$23,'1 Jan 24'!$B$26)</c15:sqref>
                  </c15:fullRef>
                </c:ext>
              </c:extLst>
              <c:f>('1 Jan 24'!$B$5:$B$11,'1 Jan 24'!$B$23,'1 Jan 24'!$B$26)</c:f>
              <c:numCache>
                <c:formatCode>#,##0</c:formatCode>
                <c:ptCount val="9"/>
                <c:pt idx="0">
                  <c:v>13562</c:v>
                </c:pt>
                <c:pt idx="1">
                  <c:v>9505</c:v>
                </c:pt>
                <c:pt idx="2">
                  <c:v>4066</c:v>
                </c:pt>
                <c:pt idx="3">
                  <c:v>2937</c:v>
                </c:pt>
                <c:pt idx="4" formatCode="General">
                  <c:v>598</c:v>
                </c:pt>
                <c:pt idx="5">
                  <c:v>542</c:v>
                </c:pt>
                <c:pt idx="6">
                  <c:v>3016</c:v>
                </c:pt>
                <c:pt idx="7">
                  <c:v>2778</c:v>
                </c:pt>
                <c:pt idx="8">
                  <c:v>2735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12-DC97-4A52-8DDC-90433ED860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270"/>
        <c:holeSize val="40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23</xdr:row>
      <xdr:rowOff>0</xdr:rowOff>
    </xdr:from>
    <xdr:to>
      <xdr:col>4</xdr:col>
      <xdr:colOff>1309914</xdr:colOff>
      <xdr:row>34</xdr:row>
      <xdr:rowOff>13607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56BBA7D-533D-43CE-A402-F2FD5989A9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22</xdr:row>
      <xdr:rowOff>0</xdr:rowOff>
    </xdr:from>
    <xdr:to>
      <xdr:col>4</xdr:col>
      <xdr:colOff>1309914</xdr:colOff>
      <xdr:row>33</xdr:row>
      <xdr:rowOff>13607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E0B333-F59A-4C13-AAE8-224E9A9E1E7E}">
  <dimension ref="A1:G95"/>
  <sheetViews>
    <sheetView showGridLines="0" tabSelected="1" zoomScale="120" zoomScaleNormal="120" zoomScaleSheetLayoutView="100" workbookViewId="0">
      <selection activeCell="A40" sqref="A40:E40"/>
    </sheetView>
  </sheetViews>
  <sheetFormatPr defaultColWidth="0" defaultRowHeight="14.5" customHeight="1" zeroHeight="1" x14ac:dyDescent="0.35"/>
  <cols>
    <col min="1" max="1" width="18.7265625" customWidth="1"/>
    <col min="2" max="2" width="8.7265625" bestFit="1" customWidth="1"/>
    <col min="3" max="3" width="4.26953125" customWidth="1"/>
    <col min="4" max="4" width="39.26953125" customWidth="1"/>
    <col min="5" max="5" width="19.7265625" customWidth="1"/>
    <col min="6" max="7" width="0" hidden="1" customWidth="1"/>
    <col min="8" max="16383" width="9.1796875" hidden="1"/>
    <col min="16384" max="16384" width="9.1796875" hidden="1" customWidth="1"/>
  </cols>
  <sheetData>
    <row r="1" spans="1:4" ht="27" customHeight="1" thickBot="1" x14ac:dyDescent="0.4">
      <c r="A1" s="17" t="s">
        <v>0</v>
      </c>
      <c r="B1" s="27">
        <v>45657</v>
      </c>
      <c r="C1" s="18" t="s">
        <v>10</v>
      </c>
    </row>
    <row r="2" spans="1:4" ht="15.75" customHeight="1" thickBot="1" x14ac:dyDescent="0.4">
      <c r="A2" s="2"/>
      <c r="B2" s="3"/>
      <c r="C2" s="36"/>
      <c r="D2" s="19"/>
    </row>
    <row r="3" spans="1:4" ht="18" customHeight="1" thickBot="1" x14ac:dyDescent="0.4">
      <c r="A3" s="4" t="s">
        <v>1</v>
      </c>
      <c r="B3" s="5">
        <f>B4+B12</f>
        <v>37162</v>
      </c>
      <c r="C3" s="31"/>
      <c r="D3" s="19"/>
    </row>
    <row r="4" spans="1:4" ht="18" customHeight="1" x14ac:dyDescent="0.35">
      <c r="A4" s="29" t="s">
        <v>23</v>
      </c>
      <c r="B4" s="30">
        <f>SUM(B5:B11)</f>
        <v>33763</v>
      </c>
      <c r="C4" s="31"/>
      <c r="D4" s="19"/>
    </row>
    <row r="5" spans="1:4" ht="18" customHeight="1" x14ac:dyDescent="0.35">
      <c r="A5" s="32" t="s">
        <v>2</v>
      </c>
      <c r="B5" s="7">
        <v>18325</v>
      </c>
      <c r="C5" s="21"/>
      <c r="D5" s="19"/>
    </row>
    <row r="6" spans="1:4" ht="18" customHeight="1" x14ac:dyDescent="0.35">
      <c r="A6" s="32" t="s">
        <v>3</v>
      </c>
      <c r="B6" s="7">
        <v>5658</v>
      </c>
      <c r="C6" s="21"/>
      <c r="D6" s="19"/>
    </row>
    <row r="7" spans="1:4" ht="18" customHeight="1" x14ac:dyDescent="0.35">
      <c r="A7" s="32" t="s">
        <v>21</v>
      </c>
      <c r="B7" s="7">
        <v>4015</v>
      </c>
      <c r="C7" s="21"/>
      <c r="D7" s="19"/>
    </row>
    <row r="8" spans="1:4" ht="18" customHeight="1" x14ac:dyDescent="0.35">
      <c r="A8" s="32" t="s">
        <v>25</v>
      </c>
      <c r="B8" s="7">
        <v>4002</v>
      </c>
      <c r="C8" s="21"/>
      <c r="D8" s="19"/>
    </row>
    <row r="9" spans="1:4" ht="18" customHeight="1" x14ac:dyDescent="0.35">
      <c r="A9" s="32" t="s">
        <v>4</v>
      </c>
      <c r="B9" s="9">
        <v>749</v>
      </c>
      <c r="C9" s="21"/>
      <c r="D9" s="19"/>
    </row>
    <row r="10" spans="1:4" ht="18" customHeight="1" x14ac:dyDescent="0.35">
      <c r="A10" s="32" t="s">
        <v>14</v>
      </c>
      <c r="B10" s="9">
        <v>685</v>
      </c>
      <c r="C10" s="21"/>
      <c r="D10" s="19"/>
    </row>
    <row r="11" spans="1:4" ht="18" customHeight="1" thickBot="1" x14ac:dyDescent="0.4">
      <c r="A11" s="33" t="s">
        <v>39</v>
      </c>
      <c r="B11" s="6">
        <v>329</v>
      </c>
      <c r="C11" s="22"/>
      <c r="D11" s="19"/>
    </row>
    <row r="12" spans="1:4" ht="18" customHeight="1" x14ac:dyDescent="0.35">
      <c r="A12" s="35" t="s">
        <v>24</v>
      </c>
      <c r="B12" s="30">
        <f>SUM(B13:B23)</f>
        <v>3399</v>
      </c>
      <c r="C12" s="22"/>
      <c r="D12" s="19"/>
    </row>
    <row r="13" spans="1:4" ht="18" customHeight="1" x14ac:dyDescent="0.35">
      <c r="A13" s="32" t="s">
        <v>26</v>
      </c>
      <c r="B13" s="25">
        <v>891</v>
      </c>
      <c r="C13" s="22"/>
      <c r="D13" s="19"/>
    </row>
    <row r="14" spans="1:4" ht="18" customHeight="1" x14ac:dyDescent="0.35">
      <c r="A14" s="32" t="s">
        <v>28</v>
      </c>
      <c r="B14" s="25">
        <v>597</v>
      </c>
      <c r="C14" s="22"/>
      <c r="D14" s="19"/>
    </row>
    <row r="15" spans="1:4" ht="18" customHeight="1" x14ac:dyDescent="0.35">
      <c r="A15" s="32" t="s">
        <v>27</v>
      </c>
      <c r="B15" s="25">
        <v>575</v>
      </c>
      <c r="C15" s="22"/>
      <c r="D15" s="19"/>
    </row>
    <row r="16" spans="1:4" ht="18" customHeight="1" x14ac:dyDescent="0.35">
      <c r="A16" s="32" t="s">
        <v>30</v>
      </c>
      <c r="B16" s="25">
        <v>424</v>
      </c>
      <c r="C16" s="22"/>
      <c r="D16" s="19"/>
    </row>
    <row r="17" spans="1:4" ht="18" customHeight="1" x14ac:dyDescent="0.35">
      <c r="A17" s="32" t="s">
        <v>29</v>
      </c>
      <c r="B17" s="25">
        <v>416</v>
      </c>
      <c r="C17" s="22"/>
      <c r="D17" s="19"/>
    </row>
    <row r="18" spans="1:4" ht="18" customHeight="1" x14ac:dyDescent="0.35">
      <c r="A18" s="32" t="s">
        <v>31</v>
      </c>
      <c r="B18" s="25">
        <v>189</v>
      </c>
      <c r="C18" s="22"/>
      <c r="D18" s="19"/>
    </row>
    <row r="19" spans="1:4" ht="18" customHeight="1" x14ac:dyDescent="0.35">
      <c r="A19" s="32" t="s">
        <v>34</v>
      </c>
      <c r="B19" s="25">
        <v>118</v>
      </c>
      <c r="C19" s="22"/>
      <c r="D19" s="19"/>
    </row>
    <row r="20" spans="1:4" ht="18" customHeight="1" x14ac:dyDescent="0.35">
      <c r="A20" s="32" t="s">
        <v>32</v>
      </c>
      <c r="B20" s="25">
        <v>102</v>
      </c>
      <c r="C20" s="22"/>
      <c r="D20" s="19"/>
    </row>
    <row r="21" spans="1:4" ht="18" customHeight="1" x14ac:dyDescent="0.35">
      <c r="A21" s="32" t="s">
        <v>33</v>
      </c>
      <c r="B21" s="25">
        <v>80</v>
      </c>
      <c r="C21" s="22"/>
      <c r="D21" s="19"/>
    </row>
    <row r="22" spans="1:4" ht="18" customHeight="1" x14ac:dyDescent="0.35">
      <c r="A22" s="32" t="s">
        <v>35</v>
      </c>
      <c r="B22" s="25">
        <v>7</v>
      </c>
      <c r="C22" s="22"/>
      <c r="D22" s="19"/>
    </row>
    <row r="23" spans="1:4" ht="18" customHeight="1" thickBot="1" x14ac:dyDescent="0.4">
      <c r="A23" s="34" t="s">
        <v>36</v>
      </c>
      <c r="B23" s="6" t="s">
        <v>37</v>
      </c>
      <c r="C23" s="22"/>
      <c r="D23" s="19"/>
    </row>
    <row r="24" spans="1:4" ht="18" customHeight="1" thickBot="1" x14ac:dyDescent="0.4">
      <c r="A24" s="4" t="s">
        <v>15</v>
      </c>
      <c r="B24" s="5">
        <f>+SUM(B25:B26)</f>
        <v>3532</v>
      </c>
      <c r="C24" s="22"/>
      <c r="D24" s="19"/>
    </row>
    <row r="25" spans="1:4" ht="18" customHeight="1" x14ac:dyDescent="0.35">
      <c r="A25" s="8" t="s">
        <v>22</v>
      </c>
      <c r="B25" s="23">
        <v>2730</v>
      </c>
      <c r="C25" s="22"/>
      <c r="D25" s="19"/>
    </row>
    <row r="26" spans="1:4" ht="18" customHeight="1" thickBot="1" x14ac:dyDescent="0.4">
      <c r="A26" s="10" t="s">
        <v>16</v>
      </c>
      <c r="B26" s="6">
        <v>802</v>
      </c>
      <c r="C26" s="21"/>
      <c r="D26" s="19"/>
    </row>
    <row r="27" spans="1:4" ht="18" customHeight="1" thickBot="1" x14ac:dyDescent="0.4">
      <c r="A27" s="4" t="s">
        <v>9</v>
      </c>
      <c r="B27" s="5">
        <f>+SUM(B28:B30)</f>
        <v>1766</v>
      </c>
      <c r="C27" s="31"/>
    </row>
    <row r="28" spans="1:4" ht="18" customHeight="1" x14ac:dyDescent="0.35">
      <c r="A28" s="8" t="s">
        <v>17</v>
      </c>
      <c r="B28" s="9">
        <v>679</v>
      </c>
      <c r="C28" s="22"/>
    </row>
    <row r="29" spans="1:4" ht="18" customHeight="1" x14ac:dyDescent="0.35">
      <c r="A29" s="20" t="s">
        <v>8</v>
      </c>
      <c r="B29" s="9">
        <v>512</v>
      </c>
      <c r="C29" s="22"/>
    </row>
    <row r="30" spans="1:4" ht="18" customHeight="1" x14ac:dyDescent="0.35">
      <c r="A30" s="8" t="s">
        <v>18</v>
      </c>
      <c r="B30" s="26">
        <v>575</v>
      </c>
      <c r="C30" s="22"/>
    </row>
    <row r="31" spans="1:4" ht="18" customHeight="1" thickBot="1" x14ac:dyDescent="0.4">
      <c r="A31" s="14" t="s">
        <v>5</v>
      </c>
      <c r="B31" s="15">
        <f>+SUM(B3,B24,B27)</f>
        <v>42460</v>
      </c>
      <c r="C31" s="39"/>
      <c r="D31" s="19"/>
    </row>
    <row r="32" spans="1:4" ht="18" customHeight="1" thickBot="1" x14ac:dyDescent="0.4">
      <c r="A32" s="4" t="s">
        <v>6</v>
      </c>
      <c r="B32" s="5">
        <v>-4144</v>
      </c>
      <c r="C32" s="31"/>
    </row>
    <row r="33" spans="1:5" ht="18" customHeight="1" x14ac:dyDescent="0.35">
      <c r="A33" s="8" t="s">
        <v>19</v>
      </c>
      <c r="B33" s="28">
        <v>-4088</v>
      </c>
      <c r="C33" s="22"/>
    </row>
    <row r="34" spans="1:5" ht="18" customHeight="1" thickBot="1" x14ac:dyDescent="0.4">
      <c r="A34" s="10" t="s">
        <v>20</v>
      </c>
      <c r="B34" s="11">
        <v>-56</v>
      </c>
      <c r="C34" s="22"/>
    </row>
    <row r="35" spans="1:5" ht="18" customHeight="1" thickBot="1" x14ac:dyDescent="0.4">
      <c r="A35" s="13" t="s">
        <v>13</v>
      </c>
      <c r="B35" s="12">
        <v>-104</v>
      </c>
      <c r="C35" s="22"/>
    </row>
    <row r="36" spans="1:5" ht="18" customHeight="1" thickBot="1" x14ac:dyDescent="0.4">
      <c r="A36" s="14" t="s">
        <v>7</v>
      </c>
      <c r="B36" s="15">
        <f>B31+B32+B35</f>
        <v>38212</v>
      </c>
      <c r="C36" s="37"/>
      <c r="D36" s="19"/>
    </row>
    <row r="37" spans="1:5" ht="5.25" customHeight="1" thickBot="1" x14ac:dyDescent="0.4">
      <c r="A37" s="1"/>
      <c r="B37" s="1"/>
      <c r="C37" s="38"/>
      <c r="D37" s="19"/>
    </row>
    <row r="38" spans="1:5" ht="18" customHeight="1" thickBot="1" x14ac:dyDescent="0.4">
      <c r="A38" s="14" t="s">
        <v>12</v>
      </c>
      <c r="B38" s="16">
        <f>+ROUND(B36/213.742459,2)</f>
        <v>178.78</v>
      </c>
      <c r="C38" s="39"/>
      <c r="D38" s="24"/>
    </row>
    <row r="39" spans="1:5" x14ac:dyDescent="0.35"/>
    <row r="40" spans="1:5" ht="26.5" customHeight="1" x14ac:dyDescent="0.35">
      <c r="A40" s="40"/>
      <c r="B40" s="40"/>
      <c r="C40" s="40"/>
      <c r="D40" s="40"/>
      <c r="E40" s="40"/>
    </row>
    <row r="41" spans="1:5" x14ac:dyDescent="0.35"/>
    <row r="42" spans="1:5" x14ac:dyDescent="0.35"/>
    <row r="43" spans="1:5" x14ac:dyDescent="0.35"/>
    <row r="44" spans="1:5" x14ac:dyDescent="0.35"/>
    <row r="45" spans="1:5" x14ac:dyDescent="0.35"/>
    <row r="46" spans="1:5" x14ac:dyDescent="0.35"/>
    <row r="47" spans="1:5" x14ac:dyDescent="0.35"/>
    <row r="48" spans="1:5" x14ac:dyDescent="0.35"/>
    <row r="49" x14ac:dyDescent="0.35"/>
    <row r="50" x14ac:dyDescent="0.35"/>
    <row r="51" x14ac:dyDescent="0.35"/>
    <row r="52" x14ac:dyDescent="0.35"/>
    <row r="53" x14ac:dyDescent="0.35"/>
    <row r="54" x14ac:dyDescent="0.35"/>
    <row r="55" x14ac:dyDescent="0.35"/>
    <row r="56" x14ac:dyDescent="0.35"/>
    <row r="57" x14ac:dyDescent="0.35"/>
    <row r="58" x14ac:dyDescent="0.35"/>
    <row r="59" x14ac:dyDescent="0.35"/>
    <row r="60" x14ac:dyDescent="0.35"/>
    <row r="61" x14ac:dyDescent="0.35"/>
    <row r="62" x14ac:dyDescent="0.35"/>
    <row r="63" x14ac:dyDescent="0.35"/>
    <row r="64" x14ac:dyDescent="0.35"/>
    <row r="65" x14ac:dyDescent="0.35"/>
    <row r="66" x14ac:dyDescent="0.35"/>
    <row r="67" x14ac:dyDescent="0.35"/>
    <row r="68" x14ac:dyDescent="0.35"/>
    <row r="69" x14ac:dyDescent="0.35"/>
    <row r="70" x14ac:dyDescent="0.35"/>
    <row r="71" x14ac:dyDescent="0.35"/>
    <row r="72" x14ac:dyDescent="0.35"/>
    <row r="73" x14ac:dyDescent="0.35"/>
    <row r="74" x14ac:dyDescent="0.35"/>
    <row r="75" x14ac:dyDescent="0.35"/>
    <row r="76" x14ac:dyDescent="0.35"/>
    <row r="77" x14ac:dyDescent="0.35"/>
    <row r="78" x14ac:dyDescent="0.35"/>
    <row r="79" x14ac:dyDescent="0.35"/>
    <row r="80" x14ac:dyDescent="0.35"/>
    <row r="81" x14ac:dyDescent="0.35"/>
    <row r="82" x14ac:dyDescent="0.35"/>
    <row r="83" x14ac:dyDescent="0.35"/>
    <row r="84" x14ac:dyDescent="0.35"/>
    <row r="85" x14ac:dyDescent="0.35"/>
    <row r="86" x14ac:dyDescent="0.35"/>
    <row r="87" x14ac:dyDescent="0.35"/>
    <row r="88" x14ac:dyDescent="0.35"/>
    <row r="89" x14ac:dyDescent="0.35"/>
    <row r="90" ht="14.5" customHeight="1" x14ac:dyDescent="0.35"/>
    <row r="91" ht="14.5" customHeight="1" x14ac:dyDescent="0.35"/>
    <row r="92" ht="14.5" customHeight="1" x14ac:dyDescent="0.35"/>
    <row r="93" ht="14.5" customHeight="1" x14ac:dyDescent="0.35"/>
    <row r="94" ht="14.5" customHeight="1" x14ac:dyDescent="0.35"/>
    <row r="95" ht="14.5" customHeight="1" x14ac:dyDescent="0.35"/>
  </sheetData>
  <mergeCells count="1">
    <mergeCell ref="A40:E40"/>
  </mergeCells>
  <pageMargins left="0.7" right="0.7" top="0.75" bottom="0.75" header="0.3" footer="0.3"/>
  <pageSetup paperSize="9" scale="70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8"/>
  <sheetViews>
    <sheetView showGridLines="0" topLeftCell="A15" zoomScale="120" zoomScaleNormal="120" zoomScaleSheetLayoutView="100" workbookViewId="0">
      <selection activeCell="D40" sqref="D40"/>
    </sheetView>
  </sheetViews>
  <sheetFormatPr defaultColWidth="0" defaultRowHeight="14.5" zeroHeight="1" x14ac:dyDescent="0.35"/>
  <cols>
    <col min="1" max="1" width="18.7265625" customWidth="1"/>
    <col min="2" max="2" width="8.7265625" bestFit="1" customWidth="1"/>
    <col min="3" max="3" width="4.26953125" customWidth="1"/>
    <col min="4" max="4" width="39.26953125" customWidth="1"/>
    <col min="5" max="5" width="19.7265625" customWidth="1"/>
    <col min="6" max="7" width="0" hidden="1" customWidth="1"/>
    <col min="8" max="16383" width="9.1796875" hidden="1"/>
    <col min="16384" max="16384" width="9.1796875" hidden="1" customWidth="1"/>
  </cols>
  <sheetData>
    <row r="1" spans="1:4" ht="27" customHeight="1" thickBot="1" x14ac:dyDescent="0.4">
      <c r="A1" s="17" t="s">
        <v>0</v>
      </c>
      <c r="B1" s="27">
        <v>45292</v>
      </c>
      <c r="C1" s="18" t="s">
        <v>10</v>
      </c>
    </row>
    <row r="2" spans="1:4" ht="15.75" customHeight="1" thickBot="1" x14ac:dyDescent="0.4">
      <c r="A2" s="2"/>
      <c r="B2" s="3"/>
      <c r="C2" s="36"/>
      <c r="D2" s="19"/>
    </row>
    <row r="3" spans="1:4" ht="18" customHeight="1" thickBot="1" x14ac:dyDescent="0.4">
      <c r="A3" s="4" t="s">
        <v>1</v>
      </c>
      <c r="B3" s="5">
        <f>B4+B11</f>
        <v>34226</v>
      </c>
      <c r="C3" s="31"/>
      <c r="D3" s="19"/>
    </row>
    <row r="4" spans="1:4" ht="18" customHeight="1" x14ac:dyDescent="0.35">
      <c r="A4" s="29" t="s">
        <v>23</v>
      </c>
      <c r="B4" s="30">
        <f>SUM(B5:B10)</f>
        <v>31210</v>
      </c>
      <c r="C4" s="31"/>
      <c r="D4" s="19"/>
    </row>
    <row r="5" spans="1:4" ht="18" customHeight="1" x14ac:dyDescent="0.35">
      <c r="A5" s="32" t="s">
        <v>2</v>
      </c>
      <c r="B5" s="7">
        <v>13562</v>
      </c>
      <c r="C5" s="21"/>
      <c r="D5" s="19"/>
    </row>
    <row r="6" spans="1:4" ht="18" customHeight="1" x14ac:dyDescent="0.35">
      <c r="A6" s="32" t="s">
        <v>3</v>
      </c>
      <c r="B6" s="7">
        <v>9505</v>
      </c>
      <c r="C6" s="21"/>
      <c r="D6" s="19"/>
    </row>
    <row r="7" spans="1:4" ht="18" customHeight="1" x14ac:dyDescent="0.35">
      <c r="A7" s="32" t="s">
        <v>25</v>
      </c>
      <c r="B7" s="7">
        <v>4066</v>
      </c>
      <c r="C7" s="21"/>
      <c r="D7" s="19"/>
    </row>
    <row r="8" spans="1:4" ht="18" customHeight="1" x14ac:dyDescent="0.35">
      <c r="A8" s="32" t="s">
        <v>21</v>
      </c>
      <c r="B8" s="7">
        <v>2937</v>
      </c>
      <c r="C8" s="21"/>
      <c r="D8" s="19"/>
    </row>
    <row r="9" spans="1:4" ht="18" customHeight="1" x14ac:dyDescent="0.35">
      <c r="A9" s="32" t="s">
        <v>14</v>
      </c>
      <c r="B9" s="9">
        <v>598</v>
      </c>
      <c r="C9" s="21"/>
      <c r="D9" s="19"/>
    </row>
    <row r="10" spans="1:4" ht="18" customHeight="1" thickBot="1" x14ac:dyDescent="0.4">
      <c r="A10" s="33" t="s">
        <v>4</v>
      </c>
      <c r="B10" s="6">
        <v>542</v>
      </c>
      <c r="C10" s="22"/>
      <c r="D10" s="19"/>
    </row>
    <row r="11" spans="1:4" ht="18" customHeight="1" x14ac:dyDescent="0.35">
      <c r="A11" s="35" t="s">
        <v>24</v>
      </c>
      <c r="B11" s="30">
        <f>SUM(B12:B22)</f>
        <v>3016</v>
      </c>
      <c r="C11" s="22"/>
      <c r="D11" s="19"/>
    </row>
    <row r="12" spans="1:4" ht="18" customHeight="1" x14ac:dyDescent="0.35">
      <c r="A12" s="32" t="s">
        <v>26</v>
      </c>
      <c r="B12" s="25">
        <v>844</v>
      </c>
      <c r="C12" s="22"/>
      <c r="D12" s="19"/>
    </row>
    <row r="13" spans="1:4" ht="18" customHeight="1" x14ac:dyDescent="0.35">
      <c r="A13" s="32" t="s">
        <v>27</v>
      </c>
      <c r="B13" s="25">
        <v>700</v>
      </c>
      <c r="C13" s="22"/>
      <c r="D13" s="19"/>
    </row>
    <row r="14" spans="1:4" ht="18" customHeight="1" x14ac:dyDescent="0.35">
      <c r="A14" s="32" t="s">
        <v>28</v>
      </c>
      <c r="B14" s="25">
        <v>514</v>
      </c>
      <c r="C14" s="22"/>
      <c r="D14" s="19"/>
    </row>
    <row r="15" spans="1:4" ht="18" customHeight="1" x14ac:dyDescent="0.35">
      <c r="A15" s="32" t="s">
        <v>29</v>
      </c>
      <c r="B15" s="25">
        <v>384</v>
      </c>
      <c r="C15" s="22"/>
      <c r="D15" s="19"/>
    </row>
    <row r="16" spans="1:4" ht="18" customHeight="1" x14ac:dyDescent="0.35">
      <c r="A16" s="32" t="s">
        <v>30</v>
      </c>
      <c r="B16" s="25">
        <v>280</v>
      </c>
      <c r="C16" s="22"/>
      <c r="D16" s="19"/>
    </row>
    <row r="17" spans="1:4" ht="18" customHeight="1" x14ac:dyDescent="0.35">
      <c r="A17" s="32" t="s">
        <v>31</v>
      </c>
      <c r="B17" s="25">
        <v>100</v>
      </c>
      <c r="C17" s="22"/>
      <c r="D17" s="19"/>
    </row>
    <row r="18" spans="1:4" ht="18" customHeight="1" x14ac:dyDescent="0.35">
      <c r="A18" s="32" t="s">
        <v>33</v>
      </c>
      <c r="B18" s="25">
        <v>71</v>
      </c>
      <c r="C18" s="22"/>
      <c r="D18" s="19"/>
    </row>
    <row r="19" spans="1:4" ht="18" customHeight="1" x14ac:dyDescent="0.35">
      <c r="A19" s="32" t="s">
        <v>34</v>
      </c>
      <c r="B19" s="25">
        <v>68</v>
      </c>
      <c r="C19" s="22"/>
      <c r="D19" s="19"/>
    </row>
    <row r="20" spans="1:4" ht="18" customHeight="1" x14ac:dyDescent="0.35">
      <c r="A20" s="32" t="s">
        <v>32</v>
      </c>
      <c r="B20" s="25">
        <v>42</v>
      </c>
      <c r="C20" s="22"/>
      <c r="D20" s="19"/>
    </row>
    <row r="21" spans="1:4" ht="18" customHeight="1" x14ac:dyDescent="0.35">
      <c r="A21" s="32" t="s">
        <v>35</v>
      </c>
      <c r="B21" s="25">
        <v>13</v>
      </c>
      <c r="C21" s="22"/>
      <c r="D21" s="19"/>
    </row>
    <row r="22" spans="1:4" ht="18" customHeight="1" thickBot="1" x14ac:dyDescent="0.4">
      <c r="A22" s="34" t="s">
        <v>36</v>
      </c>
      <c r="B22" s="6" t="s">
        <v>37</v>
      </c>
      <c r="C22" s="22"/>
      <c r="D22" s="19"/>
    </row>
    <row r="23" spans="1:4" ht="18" customHeight="1" thickBot="1" x14ac:dyDescent="0.4">
      <c r="A23" s="4" t="s">
        <v>15</v>
      </c>
      <c r="B23" s="5">
        <f>+SUM(B24:B25)</f>
        <v>2778</v>
      </c>
      <c r="C23" s="22"/>
      <c r="D23" s="19"/>
    </row>
    <row r="24" spans="1:4" ht="18" customHeight="1" x14ac:dyDescent="0.35">
      <c r="A24" s="8" t="s">
        <v>22</v>
      </c>
      <c r="B24" s="23">
        <v>2099</v>
      </c>
      <c r="C24" s="22"/>
      <c r="D24" s="19"/>
    </row>
    <row r="25" spans="1:4" ht="18" customHeight="1" thickBot="1" x14ac:dyDescent="0.4">
      <c r="A25" s="10" t="s">
        <v>16</v>
      </c>
      <c r="B25" s="6">
        <v>679</v>
      </c>
      <c r="C25" s="21"/>
      <c r="D25" s="19"/>
    </row>
    <row r="26" spans="1:4" ht="18" customHeight="1" thickBot="1" x14ac:dyDescent="0.4">
      <c r="A26" s="4" t="s">
        <v>9</v>
      </c>
      <c r="B26" s="5">
        <f>+SUM(B27:B29)</f>
        <v>2735</v>
      </c>
      <c r="C26" s="31"/>
    </row>
    <row r="27" spans="1:4" ht="18" customHeight="1" x14ac:dyDescent="0.35">
      <c r="A27" s="8" t="s">
        <v>17</v>
      </c>
      <c r="B27" s="9">
        <v>802</v>
      </c>
      <c r="C27" s="22"/>
    </row>
    <row r="28" spans="1:4" ht="18" customHeight="1" x14ac:dyDescent="0.35">
      <c r="A28" s="20" t="s">
        <v>8</v>
      </c>
      <c r="B28" s="9">
        <v>473</v>
      </c>
      <c r="C28" s="22"/>
    </row>
    <row r="29" spans="1:4" ht="18" customHeight="1" x14ac:dyDescent="0.35">
      <c r="A29" s="8" t="s">
        <v>18</v>
      </c>
      <c r="B29" s="26">
        <v>1460</v>
      </c>
      <c r="C29" s="22"/>
    </row>
    <row r="30" spans="1:4" ht="18" customHeight="1" thickBot="1" x14ac:dyDescent="0.4">
      <c r="A30" s="14" t="s">
        <v>5</v>
      </c>
      <c r="B30" s="15">
        <f>+SUM(B3,B23,B26)</f>
        <v>39739</v>
      </c>
      <c r="C30" s="39" t="s">
        <v>11</v>
      </c>
      <c r="D30" s="19"/>
    </row>
    <row r="31" spans="1:4" ht="18" customHeight="1" thickBot="1" x14ac:dyDescent="0.4">
      <c r="A31" s="4" t="s">
        <v>6</v>
      </c>
      <c r="B31" s="5">
        <v>-4286</v>
      </c>
      <c r="C31" s="31"/>
    </row>
    <row r="32" spans="1:4" ht="18" customHeight="1" x14ac:dyDescent="0.35">
      <c r="A32" s="8" t="s">
        <v>19</v>
      </c>
      <c r="B32" s="28">
        <v>-3682</v>
      </c>
      <c r="C32" s="22"/>
    </row>
    <row r="33" spans="1:5" ht="18" customHeight="1" thickBot="1" x14ac:dyDescent="0.4">
      <c r="A33" s="10" t="s">
        <v>20</v>
      </c>
      <c r="B33" s="11">
        <v>-604</v>
      </c>
      <c r="C33" s="22"/>
    </row>
    <row r="34" spans="1:5" ht="18" customHeight="1" thickBot="1" x14ac:dyDescent="0.4">
      <c r="A34" s="13" t="s">
        <v>13</v>
      </c>
      <c r="B34" s="12">
        <v>-30</v>
      </c>
      <c r="C34" s="22"/>
    </row>
    <row r="35" spans="1:5" ht="18" customHeight="1" thickBot="1" x14ac:dyDescent="0.4">
      <c r="A35" s="14" t="s">
        <v>7</v>
      </c>
      <c r="B35" s="15">
        <f>B30+B31+B34</f>
        <v>35423</v>
      </c>
      <c r="C35" s="37"/>
      <c r="D35" s="19"/>
    </row>
    <row r="36" spans="1:5" ht="5.25" customHeight="1" thickBot="1" x14ac:dyDescent="0.4">
      <c r="A36" s="1"/>
      <c r="B36" s="1"/>
      <c r="C36" s="38"/>
      <c r="D36" s="19"/>
    </row>
    <row r="37" spans="1:5" ht="18" customHeight="1" thickBot="1" x14ac:dyDescent="0.4">
      <c r="A37" s="14" t="s">
        <v>12</v>
      </c>
      <c r="B37" s="16">
        <f>+ROUND(B35/215.963704,2)</f>
        <v>164.02</v>
      </c>
      <c r="C37" s="39"/>
      <c r="D37" s="24"/>
    </row>
    <row r="38" spans="1:5" x14ac:dyDescent="0.35"/>
    <row r="39" spans="1:5" ht="26.5" customHeight="1" x14ac:dyDescent="0.35">
      <c r="A39" s="40" t="s">
        <v>38</v>
      </c>
      <c r="B39" s="40"/>
      <c r="C39" s="40"/>
      <c r="D39" s="40"/>
      <c r="E39" s="40"/>
    </row>
    <row r="40" spans="1:5" x14ac:dyDescent="0.35"/>
    <row r="41" spans="1:5" x14ac:dyDescent="0.35"/>
    <row r="42" spans="1:5" x14ac:dyDescent="0.35"/>
    <row r="43" spans="1:5" x14ac:dyDescent="0.35"/>
    <row r="44" spans="1:5" x14ac:dyDescent="0.35"/>
    <row r="45" spans="1:5" x14ac:dyDescent="0.35"/>
    <row r="46" spans="1:5" x14ac:dyDescent="0.35"/>
    <row r="47" spans="1:5" x14ac:dyDescent="0.35"/>
    <row r="48" spans="1:5" x14ac:dyDescent="0.35"/>
    <row r="49" x14ac:dyDescent="0.35"/>
    <row r="50" x14ac:dyDescent="0.35"/>
    <row r="51" x14ac:dyDescent="0.35"/>
    <row r="52" x14ac:dyDescent="0.35"/>
    <row r="53" x14ac:dyDescent="0.35"/>
    <row r="54" x14ac:dyDescent="0.35"/>
    <row r="55" x14ac:dyDescent="0.35"/>
    <row r="56" x14ac:dyDescent="0.35"/>
    <row r="57" x14ac:dyDescent="0.35"/>
    <row r="58" x14ac:dyDescent="0.35"/>
    <row r="59" x14ac:dyDescent="0.35"/>
    <row r="60" x14ac:dyDescent="0.35"/>
    <row r="61" x14ac:dyDescent="0.35"/>
    <row r="62" x14ac:dyDescent="0.35"/>
    <row r="63" x14ac:dyDescent="0.35"/>
    <row r="64" x14ac:dyDescent="0.35"/>
    <row r="65" x14ac:dyDescent="0.35"/>
    <row r="66" x14ac:dyDescent="0.35"/>
    <row r="67" x14ac:dyDescent="0.35"/>
    <row r="68" x14ac:dyDescent="0.35"/>
    <row r="69" x14ac:dyDescent="0.35"/>
    <row r="70" x14ac:dyDescent="0.35"/>
    <row r="71" x14ac:dyDescent="0.35"/>
    <row r="72" x14ac:dyDescent="0.35"/>
    <row r="73" x14ac:dyDescent="0.35"/>
    <row r="74" x14ac:dyDescent="0.35"/>
    <row r="75" x14ac:dyDescent="0.35"/>
    <row r="76" x14ac:dyDescent="0.35"/>
    <row r="77" x14ac:dyDescent="0.35"/>
    <row r="78" x14ac:dyDescent="0.35"/>
    <row r="79" x14ac:dyDescent="0.35"/>
    <row r="80" x14ac:dyDescent="0.35"/>
    <row r="81" x14ac:dyDescent="0.35"/>
    <row r="82" x14ac:dyDescent="0.35"/>
    <row r="83" x14ac:dyDescent="0.35"/>
    <row r="84" x14ac:dyDescent="0.35"/>
    <row r="85" x14ac:dyDescent="0.35"/>
    <row r="86" x14ac:dyDescent="0.35"/>
    <row r="87" x14ac:dyDescent="0.35"/>
    <row r="88" x14ac:dyDescent="0.35"/>
  </sheetData>
  <customSheetViews>
    <customSheetView guid="{F81A7BAB-ED79-496B-B07A-A979C956FD16}" scale="120" showPageBreaks="1" showGridLines="0" printArea="1" view="pageBreakPreview" topLeftCell="A16">
      <selection activeCell="F36" sqref="F36"/>
      <pageMargins left="0.7" right="0.7" top="0.75" bottom="0.75" header="0.3" footer="0.3"/>
      <pageSetup paperSize="9" scale="70" orientation="portrait" verticalDpi="0" r:id="rId1"/>
    </customSheetView>
  </customSheetViews>
  <mergeCells count="1">
    <mergeCell ref="A39:E39"/>
  </mergeCells>
  <pageMargins left="0.7" right="0.7" top="0.75" bottom="0.75" header="0.3" footer="0.3"/>
  <pageSetup paperSize="9" scale="70" orientation="portrait" verticalDpi="0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99f01c7-e4b3-45c8-b9f7-88fea3e8f340" xsi:nil="true"/>
    <lcf76f155ced4ddcb4097134ff3c332f xmlns="9b42ee12-4212-4349-85c5-2d4ab6489011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F505115732D8949AC0FAA43189B90D7" ma:contentTypeVersion="15" ma:contentTypeDescription="Create a new document." ma:contentTypeScope="" ma:versionID="216441c63cf7056c5aa93480ccde343b">
  <xsd:schema xmlns:xsd="http://www.w3.org/2001/XMLSchema" xmlns:xs="http://www.w3.org/2001/XMLSchema" xmlns:p="http://schemas.microsoft.com/office/2006/metadata/properties" xmlns:ns2="f99f01c7-e4b3-45c8-b9f7-88fea3e8f340" xmlns:ns3="9b42ee12-4212-4349-85c5-2d4ab6489011" targetNamespace="http://schemas.microsoft.com/office/2006/metadata/properties" ma:root="true" ma:fieldsID="7ad0af0dff6a1679b045a5b4f6c50acc" ns2:_="" ns3:_="">
    <xsd:import namespace="f99f01c7-e4b3-45c8-b9f7-88fea3e8f340"/>
    <xsd:import namespace="9b42ee12-4212-4349-85c5-2d4ab648901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9f01c7-e4b3-45c8-b9f7-88fea3e8f34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6468715e-926e-4a5c-90b0-0e111f276377}" ma:internalName="TaxCatchAll" ma:showField="CatchAllData" ma:web="f99f01c7-e4b3-45c8-b9f7-88fea3e8f34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42ee12-4212-4349-85c5-2d4ab648901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e496ebe6-2e86-42db-8f34-5913fece44b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5BDCA99-C531-424A-9A7E-AE455A4E8EA7}">
  <ds:schemaRefs>
    <ds:schemaRef ds:uri="http://schemas.microsoft.com/office/2006/metadata/properties"/>
    <ds:schemaRef ds:uri="http://schemas.microsoft.com/office/infopath/2007/PartnerControls"/>
    <ds:schemaRef ds:uri="f99f01c7-e4b3-45c8-b9f7-88fea3e8f340"/>
    <ds:schemaRef ds:uri="9b42ee12-4212-4349-85c5-2d4ab6489011"/>
  </ds:schemaRefs>
</ds:datastoreItem>
</file>

<file path=customXml/itemProps2.xml><?xml version="1.0" encoding="utf-8"?>
<ds:datastoreItem xmlns:ds="http://schemas.openxmlformats.org/officeDocument/2006/customXml" ds:itemID="{DADA75FD-C475-4E89-8DD6-C264CB3DFF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99f01c7-e4b3-45c8-b9f7-88fea3e8f340"/>
    <ds:schemaRef ds:uri="9b42ee12-4212-4349-85c5-2d4ab64890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F750419-49D7-492D-B061-CF03D8F146E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31 Dec 24</vt:lpstr>
      <vt:lpstr>1 Jan 24</vt:lpstr>
      <vt:lpstr>'1 Jan 24'!Print_Area</vt:lpstr>
      <vt:lpstr>'31 Dec 24'!Print_Area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Balani Elena</dc:creator>
  <cp:lastModifiedBy>Niccolò Giuliacci</cp:lastModifiedBy>
  <cp:lastPrinted>2022-03-24T16:43:00Z</cp:lastPrinted>
  <dcterms:created xsi:type="dcterms:W3CDTF">2022-03-23T12:38:33Z</dcterms:created>
  <dcterms:modified xsi:type="dcterms:W3CDTF">2025-03-25T08:04:49Z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{26176B1B-CABA-48AC-AEAD-32F554734DB9}</vt:lpwstr>
  </property>
  <property fmtid="{D5CDD505-2E9C-101B-9397-08002B2CF9AE}" pid="3" name="ContentTypeId">
    <vt:lpwstr>0x0101001F505115732D8949AC0FAA43189B90D7</vt:lpwstr>
  </property>
  <property fmtid="{D5CDD505-2E9C-101B-9397-08002B2CF9AE}" pid="4" name="MediaServiceImageTags">
    <vt:lpwstr/>
  </property>
</Properties>
</file>