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ahy\Desktop\updated_excels\"/>
    </mc:Choice>
  </mc:AlternateContent>
  <xr:revisionPtr revIDLastSave="0" documentId="13_ncr:1_{D52B4276-32D8-424E-9B22-C15CB79ECBC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31 Dec 23" sheetId="5" r:id="rId1"/>
    <sheet name="31 Dec 22" sheetId="8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'31 Dec 22'!$A$1:$E$35</definedName>
    <definedName name="_xlnm.Print_Area" localSheetId="0">'31 Dec 23'!$A$1:$E$35</definedName>
    <definedName name="Z_F81A7BAB_ED79_496B_B07A_A979C956FD16_.wvu.PrintArea" localSheetId="1" hidden="1">'31 Dec 22'!$A$1:$F$34</definedName>
    <definedName name="Z_F81A7BAB_ED79_496B_B07A_A979C956FD16_.wvu.PrintArea" localSheetId="0" hidden="1">'31 Dec 23'!$A$1:$F$34</definedName>
  </definedNames>
  <calcPr calcId="191029" iterate="1" iterateCount="1000"/>
  <customWorkbookViews>
    <customWorkbookView name="1" guid="{F81A7BAB-ED79-496B-B07A-A979C956FD16}" maximized="1" xWindow="1912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5" l="1"/>
  <c r="B3" i="8"/>
  <c r="B11" i="8"/>
  <c r="B14" i="8"/>
  <c r="B19" i="8"/>
  <c r="B24" i="8" s="1"/>
  <c r="B26" i="8" s="1"/>
  <c r="B14" i="5" l="1"/>
  <c r="B11" i="5"/>
  <c r="B3" i="5"/>
  <c r="B19" i="5" l="1"/>
  <c r="B24" i="5" s="1"/>
</calcChain>
</file>

<file path=xl/sharedStrings.xml><?xml version="1.0" encoding="utf-8"?>
<sst xmlns="http://schemas.openxmlformats.org/spreadsheetml/2006/main" count="82" uniqueCount="46">
  <si>
    <t>€ million</t>
  </si>
  <si>
    <t>Companies</t>
  </si>
  <si>
    <t>Ferrari</t>
  </si>
  <si>
    <t>Stellantis</t>
  </si>
  <si>
    <t>CNH Industrial</t>
  </si>
  <si>
    <t>Juventus</t>
  </si>
  <si>
    <t>Gross Asset Value</t>
  </si>
  <si>
    <t>Gross Debt</t>
  </si>
  <si>
    <t>Net Asset Value (NAV)</t>
  </si>
  <si>
    <t>Other companies</t>
  </si>
  <si>
    <t>Other assets</t>
  </si>
  <si>
    <t>Others</t>
  </si>
  <si>
    <t>Note</t>
  </si>
  <si>
    <t>(d)</t>
  </si>
  <si>
    <t>(f)</t>
  </si>
  <si>
    <t>(g)</t>
  </si>
  <si>
    <t>(h)</t>
  </si>
  <si>
    <t>(e)</t>
  </si>
  <si>
    <t>(a)</t>
  </si>
  <si>
    <t>Treasury stock</t>
  </si>
  <si>
    <t>NAV per Share in Euro</t>
  </si>
  <si>
    <t>Other liabilities</t>
  </si>
  <si>
    <t>Iveco</t>
  </si>
  <si>
    <t>Investments</t>
  </si>
  <si>
    <t>Ventures</t>
  </si>
  <si>
    <t>Reinsurance Vehicles</t>
  </si>
  <si>
    <t>Liquidity</t>
  </si>
  <si>
    <t>Bonds and bank debt</t>
  </si>
  <si>
    <t>Financial liabilities</t>
  </si>
  <si>
    <t>(c)</t>
  </si>
  <si>
    <t>Philips</t>
  </si>
  <si>
    <t>Lingotto</t>
  </si>
  <si>
    <t xml:space="preserve">(a) Other companies at 31 December 2022 included Institut Mérieux (€848 million) Christian Louboutin (€700 million), Via Transportation (€477 million), The Economist (€370 million), Welltec (€217 million), GEDI (€167 million), Lifenet (€71 million), Shang Xia (€67 million), Casavo (€56 million) and NUO (€39 million). </t>
  </si>
  <si>
    <t xml:space="preserve">(b) </t>
  </si>
  <si>
    <r>
      <t xml:space="preserve">(b) </t>
    </r>
    <r>
      <rPr>
        <sz val="7"/>
        <color theme="1"/>
        <rFont val="Calibri"/>
        <family val="2"/>
        <scheme val="minor"/>
      </rPr>
      <t>At 31 December 2022 it included public funds (€1,069 million) and private funds (€116 million).</t>
    </r>
  </si>
  <si>
    <t>(d) Other assets include minor private investments and receivables among others. Items previously classified under Financial investments are included in Other assets.</t>
  </si>
  <si>
    <t>(e) At 31 December 2022 liquidity included cash and cash equivalents (€4,985 million), listed securities (€320 million) and financial assets (€44 million) included in the net financial position. Listed securities at 31 December 2022 included Forvia (€141 million) and Clarivate (€130 million) among others. Financial assets are investment-grade and high-yield bonds purchased by Exor.</t>
  </si>
  <si>
    <t>(f) Treasury stock includes shares held in treasury at the service of 2016 stock option plan, valued at the option strike price if less than market price.</t>
  </si>
  <si>
    <r>
      <t>(g)</t>
    </r>
    <r>
      <rPr>
        <sz val="7"/>
        <color theme="1"/>
        <rFont val="Times New Roman"/>
        <family val="1"/>
      </rPr>
      <t> </t>
    </r>
    <r>
      <rPr>
        <sz val="7"/>
        <color theme="1"/>
        <rFont val="Calibri"/>
        <family val="2"/>
      </rPr>
      <t xml:space="preserve">At 31 December 2022 financial liabilities corresponds mainly to the outstanding commitment in Institut Mérieux. </t>
    </r>
  </si>
  <si>
    <r>
      <t>(h)</t>
    </r>
    <r>
      <rPr>
        <sz val="7"/>
        <color theme="1"/>
        <rFont val="Times New Roman"/>
        <family val="1"/>
      </rPr>
      <t xml:space="preserve"> </t>
    </r>
    <r>
      <rPr>
        <sz val="7"/>
        <color theme="1"/>
        <rFont val="Calibri"/>
        <family val="2"/>
      </rPr>
      <t>Based on 230,783,267 shares at 31 December 2022.</t>
    </r>
  </si>
  <si>
    <t xml:space="preserve">(a) Other companies at 31 December 2023 included Institut Mérieux (€844 million), Christian Louboutin (€700 million), Via Transportation (€514 million), The Economist (€384 million), Welltec (€280 million), TagEnergy (€100 million),  Lifenet (€71 million), GEDI (€68 million), NUO (€42 million), Casavo (€20 million) and Shang Xia (€0 million) . </t>
  </si>
  <si>
    <r>
      <t xml:space="preserve">(b) </t>
    </r>
    <r>
      <rPr>
        <sz val="7"/>
        <color theme="1"/>
        <rFont val="Calibri"/>
        <family val="2"/>
        <scheme val="minor"/>
      </rPr>
      <t>At 31 December 2023 it included public funds (€1,737 million) and private funds (€362 million).</t>
    </r>
  </si>
  <si>
    <t>(c) At 31 December 2022 Ventures included Exor Ventures (€504 million) and direct investments (€77 million). The stake owned in Casavo via Exor Ventures has been reclassified into Casavo and included in Other companies.</t>
  </si>
  <si>
    <t>(e) At 31 December 2022 liquidity includes listed securities (€1,077 million), cash and cash equivalents (€274 million) and financial assets (€44 million) included in the net financial position. Listed securities at 31 December 2023 included Clarivate (€551 million), Forvia (€203 million) and Investlinx ETFs (€169 million)  among others. Financial assets are investment-grade and high-yield bonds purchased by Exor.</t>
  </si>
  <si>
    <r>
      <t>(g)</t>
    </r>
    <r>
      <rPr>
        <sz val="7"/>
        <color theme="1"/>
        <rFont val="Times New Roman"/>
        <family val="1"/>
      </rPr>
      <t> </t>
    </r>
    <r>
      <rPr>
        <sz val="7"/>
        <color theme="1"/>
        <rFont val="Calibri"/>
        <family val="2"/>
      </rPr>
      <t xml:space="preserve">At 31 December 2023 financial liabilities corresponds mainly to the outstanding commitment in Institut Mérieux. </t>
    </r>
  </si>
  <si>
    <r>
      <t>(h)</t>
    </r>
    <r>
      <rPr>
        <sz val="7"/>
        <color theme="1"/>
        <rFont val="Times New Roman"/>
        <family val="1"/>
      </rPr>
      <t xml:space="preserve"> </t>
    </r>
    <r>
      <rPr>
        <sz val="7"/>
        <color theme="1"/>
        <rFont val="Calibri"/>
        <family val="2"/>
      </rPr>
      <t>Based on 218,735,426 shares at 31 December 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</si>
</sst>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[$-809]dd\ mmm\ 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365F91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65F9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B6B6B6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B6B6B6"/>
      </top>
      <bottom/>
      <diagonal/>
    </border>
  </borders>
  <cellStyleXfs count="2">
    <xf numFmtId="0" fontId="0" fillId="0" borderId="0"/>
    <xf numFmtId="165" fontId="12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3" fillId="0" borderId="0" xfId="1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6" fontId="3" fillId="0" borderId="0" xfId="1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 i="0" u="none" strike="noStrike" baseline="0">
                <a:effectLst/>
              </a:rPr>
              <a:t>GROSS ASSET VALUE BREAKDOWN</a:t>
            </a:r>
          </a:p>
          <a:p>
            <a:pPr>
              <a:defRPr sz="1000"/>
            </a:pPr>
            <a:r>
              <a:rPr lang="en-GB" sz="1000" b="1" i="0" u="none" strike="noStrike" baseline="0">
                <a:effectLst/>
              </a:rPr>
              <a:t>AT 31 DECEMBER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'31 Dec 23'!$B$1</c:f>
              <c:strCache>
                <c:ptCount val="1"/>
                <c:pt idx="0">
                  <c:v>31 Dec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7-4A52-8DDC-90433ED8601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7-4A52-8DDC-90433ED8601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97-4A52-8DDC-90433ED8601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97-4A52-8DDC-90433ED8601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97-4A52-8DDC-90433ED8601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C97-4A52-8DDC-90433ED8601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C97-4A52-8DDC-90433ED8601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C97-4A52-8DDC-90433ED86016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C97-4A52-8DDC-90433ED86016}"/>
              </c:ext>
            </c:extLst>
          </c:dPt>
          <c:dLbls>
            <c:dLbl>
              <c:idx val="0"/>
              <c:layout>
                <c:manualLayout>
                  <c:x val="-0.10978983729626406"/>
                  <c:y val="-9.5197999172837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97-4A52-8DDC-90433ED86016}"/>
                </c:ext>
              </c:extLst>
            </c:dLbl>
            <c:dLbl>
              <c:idx val="1"/>
              <c:layout>
                <c:manualLayout>
                  <c:x val="0.17835559986837807"/>
                  <c:y val="-4.9459806049836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17322834645669"/>
                      <c:h val="0.12707379134860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C97-4A52-8DDC-90433ED86016}"/>
                </c:ext>
              </c:extLst>
            </c:dLbl>
            <c:dLbl>
              <c:idx val="2"/>
              <c:layout>
                <c:manualLayout>
                  <c:x val="0.19554408457967262"/>
                  <c:y val="8.85962172757840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99865802693561"/>
                      <c:h val="7.10453133563344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C97-4A52-8DDC-90433ED86016}"/>
                </c:ext>
              </c:extLst>
            </c:dLbl>
            <c:dLbl>
              <c:idx val="3"/>
              <c:layout>
                <c:manualLayout>
                  <c:x val="0.10353253779254824"/>
                  <c:y val="0.1321515523993780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639733549759258"/>
                      <c:h val="6.2468530530971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C97-4A52-8DDC-90433ED86016}"/>
                </c:ext>
              </c:extLst>
            </c:dLbl>
            <c:dLbl>
              <c:idx val="4"/>
              <c:layout>
                <c:manualLayout>
                  <c:x val="2.4237613604749703E-2"/>
                  <c:y val="0.172288835675868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85255983970637"/>
                      <c:h val="4.55825224238070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C97-4A52-8DDC-90433ED86016}"/>
                </c:ext>
              </c:extLst>
            </c:dLbl>
            <c:dLbl>
              <c:idx val="5"/>
              <c:layout>
                <c:manualLayout>
                  <c:x val="-0.10659104413061772"/>
                  <c:y val="0.146477524382248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97-4A52-8DDC-90433ED86016}"/>
                </c:ext>
              </c:extLst>
            </c:dLbl>
            <c:dLbl>
              <c:idx val="6"/>
              <c:layout>
                <c:manualLayout>
                  <c:x val="-0.22623245586210011"/>
                  <c:y val="0.109124389099987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49681507265054"/>
                      <c:h val="7.78082518285809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C97-4A52-8DDC-90433ED86016}"/>
                </c:ext>
              </c:extLst>
            </c:dLbl>
            <c:dLbl>
              <c:idx val="7"/>
              <c:layout>
                <c:manualLayout>
                  <c:x val="-0.19888671850411146"/>
                  <c:y val="4.1229441854854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03348010288881"/>
                      <c:h val="6.52913067298731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C97-4A52-8DDC-90433ED86016}"/>
                </c:ext>
              </c:extLst>
            </c:dLbl>
            <c:dLbl>
              <c:idx val="8"/>
              <c:layout>
                <c:manualLayout>
                  <c:x val="-0.17845883436784654"/>
                  <c:y val="1.5058344231325483E-2"/>
                </c:manualLayout>
              </c:layout>
              <c:tx>
                <c:rich>
                  <a:bodyPr/>
                  <a:lstStyle/>
                  <a:p>
                    <a:fld id="{040419CA-205B-49B4-9060-523E4FEADF1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6,8%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C97-4A52-8DDC-90433ED860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('31 Dec 23'!$A$4:$A$11,'31 Dec 23'!$A$14)</c:f>
              <c:strCache>
                <c:ptCount val="9"/>
                <c:pt idx="0">
                  <c:v>Ferrari</c:v>
                </c:pt>
                <c:pt idx="1">
                  <c:v>Stellantis</c:v>
                </c:pt>
                <c:pt idx="2">
                  <c:v>CNH Industrial</c:v>
                </c:pt>
                <c:pt idx="3">
                  <c:v>Philips</c:v>
                </c:pt>
                <c:pt idx="4">
                  <c:v>Iveco</c:v>
                </c:pt>
                <c:pt idx="5">
                  <c:v>Juventus</c:v>
                </c:pt>
                <c:pt idx="6">
                  <c:v>Other companies</c:v>
                </c:pt>
                <c:pt idx="7">
                  <c:v>Investments</c:v>
                </c:pt>
                <c:pt idx="8">
                  <c:v>Others</c:v>
                </c:pt>
              </c:strCache>
            </c:strRef>
          </c:cat>
          <c:val>
            <c:numRef>
              <c:f>('31 Dec 23'!$B$4:$B$11,'31 Dec 23'!$B$14)</c:f>
              <c:numCache>
                <c:formatCode>#,##0</c:formatCode>
                <c:ptCount val="9"/>
                <c:pt idx="0">
                  <c:v>13562</c:v>
                </c:pt>
                <c:pt idx="1">
                  <c:v>9505</c:v>
                </c:pt>
                <c:pt idx="2">
                  <c:v>4066</c:v>
                </c:pt>
                <c:pt idx="3">
                  <c:v>2937</c:v>
                </c:pt>
                <c:pt idx="4" formatCode="General">
                  <c:v>598</c:v>
                </c:pt>
                <c:pt idx="5" formatCode="_-* #,##0_-;\-* #,##0_-;_-* &quot;-&quot;_-;_-@_-">
                  <c:v>542</c:v>
                </c:pt>
                <c:pt idx="6">
                  <c:v>3023</c:v>
                </c:pt>
                <c:pt idx="7">
                  <c:v>2836</c:v>
                </c:pt>
                <c:pt idx="8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C97-4A52-8DDC-90433ED8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 i="0" u="none" strike="noStrike" baseline="0">
                <a:effectLst/>
              </a:rPr>
              <a:t>GROSS ASSET VALUE BREAKDOWN</a:t>
            </a:r>
          </a:p>
          <a:p>
            <a:pPr>
              <a:defRPr sz="1000"/>
            </a:pPr>
            <a:r>
              <a:rPr lang="en-GB" sz="1000" b="1" i="0" u="none" strike="noStrike" baseline="0">
                <a:effectLst/>
              </a:rPr>
              <a:t>AT 31 DECEMBER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'31 Dec 22'!$B$1</c:f>
              <c:strCache>
                <c:ptCount val="1"/>
                <c:pt idx="0">
                  <c:v>31 Dec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D-4801-87FA-DDB18739597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D-4801-87FA-DDB18739597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D-4801-87FA-DDB18739597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D-4801-87FA-DDB1873959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D-4801-87FA-DDB18739597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FD-4801-87FA-DDB18739597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3FD-4801-87FA-DDB18739597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3FD-4801-87FA-DDB18739597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3FD-4801-87FA-DDB18739597D}"/>
              </c:ext>
            </c:extLst>
          </c:dPt>
          <c:dLbls>
            <c:dLbl>
              <c:idx val="0"/>
              <c:layout>
                <c:manualLayout>
                  <c:x val="-0.10978983729626406"/>
                  <c:y val="-9.5197999172837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FD-4801-87FA-DDB18739597D}"/>
                </c:ext>
              </c:extLst>
            </c:dLbl>
            <c:dLbl>
              <c:idx val="1"/>
              <c:layout>
                <c:manualLayout>
                  <c:x val="0.14073525770183867"/>
                  <c:y val="-0.100368778314246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17322834645669"/>
                      <c:h val="0.12707379134860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FD-4801-87FA-DDB18739597D}"/>
                </c:ext>
              </c:extLst>
            </c:dLbl>
            <c:dLbl>
              <c:idx val="2"/>
              <c:layout>
                <c:manualLayout>
                  <c:x val="0.19554415569839734"/>
                  <c:y val="-3.965691037263570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99865802693561"/>
                      <c:h val="7.10453133563344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3FD-4801-87FA-DDB18739597D}"/>
                </c:ext>
              </c:extLst>
            </c:dLbl>
            <c:dLbl>
              <c:idx val="3"/>
              <c:layout>
                <c:manualLayout>
                  <c:x val="0.15999103145632709"/>
                  <c:y val="6.707180418334969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639733549759258"/>
                      <c:h val="6.2468530530971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3FD-4801-87FA-DDB18739597D}"/>
                </c:ext>
              </c:extLst>
            </c:dLbl>
            <c:dLbl>
              <c:idx val="4"/>
              <c:layout>
                <c:manualLayout>
                  <c:x val="0.10890468988155363"/>
                  <c:y val="0.1029626405056963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85255983970637"/>
                      <c:h val="4.55825224238070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3FD-4801-87FA-DDB1873959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FD-4801-87FA-DDB18739597D}"/>
                </c:ext>
              </c:extLst>
            </c:dLbl>
            <c:dLbl>
              <c:idx val="6"/>
              <c:layout>
                <c:manualLayout>
                  <c:x val="0.1153400780650138"/>
                  <c:y val="0.1321217829140437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49681507265054"/>
                      <c:h val="7.78082518285809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3FD-4801-87FA-DDB18739597D}"/>
                </c:ext>
              </c:extLst>
            </c:dLbl>
            <c:dLbl>
              <c:idx val="7"/>
              <c:layout>
                <c:manualLayout>
                  <c:x val="-8.2934724322899125E-2"/>
                  <c:y val="0.1331238403262728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N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03348010288881"/>
                      <c:h val="6.52913067298731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3FD-4801-87FA-DDB18739597D}"/>
                </c:ext>
              </c:extLst>
            </c:dLbl>
            <c:dLbl>
              <c:idx val="8"/>
              <c:layout>
                <c:manualLayout>
                  <c:x val="-0.2003924883102261"/>
                  <c:y val="-2.1584786735898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FD-4801-87FA-DDB18739597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('31 Dec 22'!$A$4:$A$11,'31 Dec 22'!$A$14)</c:f>
              <c:strCache>
                <c:ptCount val="9"/>
                <c:pt idx="0">
                  <c:v>Ferrari</c:v>
                </c:pt>
                <c:pt idx="1">
                  <c:v>Stellantis</c:v>
                </c:pt>
                <c:pt idx="2">
                  <c:v>CNH Industrial</c:v>
                </c:pt>
                <c:pt idx="3">
                  <c:v>Juventus</c:v>
                </c:pt>
                <c:pt idx="4">
                  <c:v>Iveco</c:v>
                </c:pt>
                <c:pt idx="5">
                  <c:v>Philips</c:v>
                </c:pt>
                <c:pt idx="6">
                  <c:v>Other companies</c:v>
                </c:pt>
                <c:pt idx="7">
                  <c:v>Investments</c:v>
                </c:pt>
                <c:pt idx="8">
                  <c:v>Others</c:v>
                </c:pt>
              </c:strCache>
            </c:strRef>
          </c:cat>
          <c:val>
            <c:numRef>
              <c:f>('31 Dec 22'!$B$4:$B$11,'31 Dec 22'!$B$14)</c:f>
              <c:numCache>
                <c:formatCode>#,##0</c:formatCode>
                <c:ptCount val="9"/>
                <c:pt idx="0">
                  <c:v>8896</c:v>
                </c:pt>
                <c:pt idx="1">
                  <c:v>5961</c:v>
                </c:pt>
                <c:pt idx="2">
                  <c:v>5491</c:v>
                </c:pt>
                <c:pt idx="3">
                  <c:v>510</c:v>
                </c:pt>
                <c:pt idx="4" formatCode="General">
                  <c:v>408</c:v>
                </c:pt>
                <c:pt idx="5" formatCode="_-* #,##0_-;\-* #,##0_-;_-* &quot;-&quot;_-;_-@_-">
                  <c:v>0</c:v>
                </c:pt>
                <c:pt idx="6">
                  <c:v>3012</c:v>
                </c:pt>
                <c:pt idx="7">
                  <c:v>1766</c:v>
                </c:pt>
                <c:pt idx="8">
                  <c:v>6443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3FD-4801-87FA-DDB18739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4</xdr:col>
      <xdr:colOff>1309914</xdr:colOff>
      <xdr:row>22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4</xdr:col>
      <xdr:colOff>1309914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6ED66-464E-40D0-A61E-553C32C77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zoomScale="120" zoomScaleNormal="120" zoomScaleSheetLayoutView="100" workbookViewId="0">
      <selection activeCell="D23" sqref="D23"/>
    </sheetView>
  </sheetViews>
  <sheetFormatPr defaultColWidth="0" defaultRowHeight="14.5" zeroHeight="1" x14ac:dyDescent="0.35"/>
  <cols>
    <col min="1" max="1" width="18.7265625" customWidth="1"/>
    <col min="2" max="2" width="8.7265625" bestFit="1" customWidth="1"/>
    <col min="3" max="3" width="4.26953125" customWidth="1"/>
    <col min="4" max="4" width="39.26953125" customWidth="1"/>
    <col min="5" max="5" width="19.7265625" customWidth="1"/>
    <col min="6" max="7" width="0" hidden="1" customWidth="1"/>
    <col min="8" max="16383" width="9.1796875" hidden="1"/>
    <col min="16384" max="16384" width="9.1796875" hidden="1" customWidth="1"/>
  </cols>
  <sheetData>
    <row r="1" spans="1:4" ht="27" customHeight="1" thickBot="1" x14ac:dyDescent="0.4">
      <c r="A1" s="19" t="s">
        <v>0</v>
      </c>
      <c r="B1" s="35">
        <v>45291</v>
      </c>
      <c r="C1" s="20" t="s">
        <v>12</v>
      </c>
    </row>
    <row r="2" spans="1:4" ht="15.75" customHeight="1" thickBot="1" x14ac:dyDescent="0.4">
      <c r="A2" s="2"/>
      <c r="B2" s="3"/>
      <c r="C2" s="30"/>
      <c r="D2" s="21"/>
    </row>
    <row r="3" spans="1:4" ht="18" customHeight="1" thickBot="1" x14ac:dyDescent="0.4">
      <c r="A3" s="6" t="s">
        <v>1</v>
      </c>
      <c r="B3" s="7">
        <f>+SUM(B4:B10)</f>
        <v>34233</v>
      </c>
      <c r="C3" s="23"/>
      <c r="D3" s="21"/>
    </row>
    <row r="4" spans="1:4" ht="18" customHeight="1" x14ac:dyDescent="0.35">
      <c r="A4" s="4" t="s">
        <v>2</v>
      </c>
      <c r="B4" s="9">
        <v>13562</v>
      </c>
      <c r="C4" s="24"/>
      <c r="D4" s="21"/>
    </row>
    <row r="5" spans="1:4" ht="18" customHeight="1" x14ac:dyDescent="0.35">
      <c r="A5" s="4" t="s">
        <v>3</v>
      </c>
      <c r="B5" s="9">
        <v>9505</v>
      </c>
      <c r="C5" s="24"/>
      <c r="D5" s="21"/>
    </row>
    <row r="6" spans="1:4" ht="18" customHeight="1" x14ac:dyDescent="0.35">
      <c r="A6" s="4" t="s">
        <v>4</v>
      </c>
      <c r="B6" s="9">
        <v>4066</v>
      </c>
      <c r="C6" s="24"/>
      <c r="D6" s="21"/>
    </row>
    <row r="7" spans="1:4" ht="18" customHeight="1" x14ac:dyDescent="0.35">
      <c r="A7" s="4" t="s">
        <v>30</v>
      </c>
      <c r="B7" s="9">
        <v>2937</v>
      </c>
      <c r="C7" s="24"/>
      <c r="D7" s="21"/>
    </row>
    <row r="8" spans="1:4" ht="18" customHeight="1" x14ac:dyDescent="0.35">
      <c r="A8" s="4" t="s">
        <v>22</v>
      </c>
      <c r="B8" s="11">
        <v>598</v>
      </c>
      <c r="C8" s="24"/>
      <c r="D8" s="21"/>
    </row>
    <row r="9" spans="1:4" ht="18" customHeight="1" x14ac:dyDescent="0.35">
      <c r="A9" s="4" t="s">
        <v>5</v>
      </c>
      <c r="B9" s="32">
        <v>542</v>
      </c>
      <c r="C9" s="25"/>
      <c r="D9" s="21"/>
    </row>
    <row r="10" spans="1:4" ht="18" customHeight="1" thickBot="1" x14ac:dyDescent="0.4">
      <c r="A10" s="12" t="s">
        <v>9</v>
      </c>
      <c r="B10" s="8">
        <v>3023</v>
      </c>
      <c r="C10" s="31" t="s">
        <v>18</v>
      </c>
      <c r="D10" s="21"/>
    </row>
    <row r="11" spans="1:4" ht="18" customHeight="1" thickBot="1" x14ac:dyDescent="0.4">
      <c r="A11" s="6" t="s">
        <v>23</v>
      </c>
      <c r="B11" s="7">
        <f>+SUM(B12:B13)</f>
        <v>2836</v>
      </c>
      <c r="C11" s="23"/>
      <c r="D11" s="21"/>
    </row>
    <row r="12" spans="1:4" ht="18" customHeight="1" x14ac:dyDescent="0.35">
      <c r="A12" s="10" t="s">
        <v>31</v>
      </c>
      <c r="B12" s="28">
        <v>2099</v>
      </c>
      <c r="C12" s="25" t="s">
        <v>33</v>
      </c>
      <c r="D12" s="21"/>
    </row>
    <row r="13" spans="1:4" ht="18" customHeight="1" thickBot="1" x14ac:dyDescent="0.4">
      <c r="A13" s="12" t="s">
        <v>24</v>
      </c>
      <c r="B13" s="8">
        <v>737</v>
      </c>
      <c r="C13" s="31" t="s">
        <v>29</v>
      </c>
      <c r="D13" s="21"/>
    </row>
    <row r="14" spans="1:4" ht="18" customHeight="1" thickBot="1" x14ac:dyDescent="0.4">
      <c r="A14" s="6" t="s">
        <v>11</v>
      </c>
      <c r="B14" s="7">
        <f>+SUM(B15:B18)</f>
        <v>2750</v>
      </c>
      <c r="C14" s="23"/>
    </row>
    <row r="15" spans="1:4" ht="18" customHeight="1" x14ac:dyDescent="0.35">
      <c r="A15" s="10" t="s">
        <v>25</v>
      </c>
      <c r="B15" s="11">
        <v>802</v>
      </c>
      <c r="C15" s="25"/>
    </row>
    <row r="16" spans="1:4" ht="18" customHeight="1" x14ac:dyDescent="0.35">
      <c r="A16" s="22" t="s">
        <v>10</v>
      </c>
      <c r="B16" s="11">
        <v>463</v>
      </c>
      <c r="C16" s="25" t="s">
        <v>13</v>
      </c>
    </row>
    <row r="17" spans="1:5" ht="18" customHeight="1" x14ac:dyDescent="0.35">
      <c r="A17" s="10" t="s">
        <v>26</v>
      </c>
      <c r="B17" s="33">
        <v>1395</v>
      </c>
      <c r="C17" s="25" t="s">
        <v>17</v>
      </c>
    </row>
    <row r="18" spans="1:5" ht="18" customHeight="1" thickBot="1" x14ac:dyDescent="0.4">
      <c r="A18" s="12" t="s">
        <v>19</v>
      </c>
      <c r="B18" s="13">
        <v>90</v>
      </c>
      <c r="C18" s="26" t="s">
        <v>14</v>
      </c>
    </row>
    <row r="19" spans="1:5" ht="18" customHeight="1" thickBot="1" x14ac:dyDescent="0.4">
      <c r="A19" s="16" t="s">
        <v>6</v>
      </c>
      <c r="B19" s="17">
        <f>+SUM(B3,B11,B14)</f>
        <v>39819</v>
      </c>
      <c r="C19" s="27"/>
      <c r="D19" s="21"/>
    </row>
    <row r="20" spans="1:5" ht="18" customHeight="1" thickBot="1" x14ac:dyDescent="0.4">
      <c r="A20" s="6" t="s">
        <v>7</v>
      </c>
      <c r="B20" s="7">
        <v>-4286</v>
      </c>
      <c r="C20" s="23"/>
    </row>
    <row r="21" spans="1:5" ht="18" customHeight="1" x14ac:dyDescent="0.35">
      <c r="A21" s="10" t="s">
        <v>27</v>
      </c>
      <c r="B21" s="36">
        <v>-3682</v>
      </c>
      <c r="C21" s="25"/>
    </row>
    <row r="22" spans="1:5" ht="18" customHeight="1" thickBot="1" x14ac:dyDescent="0.4">
      <c r="A22" s="12" t="s">
        <v>28</v>
      </c>
      <c r="B22" s="13">
        <v>-604</v>
      </c>
      <c r="C22" s="26" t="s">
        <v>15</v>
      </c>
    </row>
    <row r="23" spans="1:5" ht="18" customHeight="1" thickBot="1" x14ac:dyDescent="0.4">
      <c r="A23" s="15" t="s">
        <v>21</v>
      </c>
      <c r="B23" s="14">
        <v>-20</v>
      </c>
      <c r="C23" s="26"/>
    </row>
    <row r="24" spans="1:5" ht="18" customHeight="1" thickBot="1" x14ac:dyDescent="0.4">
      <c r="A24" s="16" t="s">
        <v>8</v>
      </c>
      <c r="B24" s="17">
        <f>B19+B20+B23</f>
        <v>35513</v>
      </c>
      <c r="C24" s="27"/>
      <c r="D24" s="21"/>
    </row>
    <row r="25" spans="1:5" ht="5.25" customHeight="1" thickBot="1" x14ac:dyDescent="0.4">
      <c r="A25" s="1"/>
      <c r="B25" s="1"/>
      <c r="C25" s="5"/>
      <c r="D25" s="21"/>
    </row>
    <row r="26" spans="1:5" ht="18" customHeight="1" thickBot="1" x14ac:dyDescent="0.4">
      <c r="A26" s="16" t="s">
        <v>20</v>
      </c>
      <c r="B26" s="18">
        <f>+ROUND(B24/218.735426,2)</f>
        <v>162.36000000000001</v>
      </c>
      <c r="C26" s="34" t="s">
        <v>16</v>
      </c>
      <c r="D26" s="29"/>
    </row>
    <row r="27" spans="1:5" x14ac:dyDescent="0.35"/>
    <row r="28" spans="1:5" ht="26.5" customHeight="1" x14ac:dyDescent="0.35">
      <c r="A28" s="37" t="s">
        <v>40</v>
      </c>
      <c r="B28" s="37"/>
      <c r="C28" s="37"/>
      <c r="D28" s="37"/>
      <c r="E28" s="37"/>
    </row>
    <row r="29" spans="1:5" ht="26.5" customHeight="1" x14ac:dyDescent="0.35">
      <c r="A29" s="37" t="s">
        <v>41</v>
      </c>
      <c r="B29" s="37"/>
      <c r="C29" s="37"/>
      <c r="D29" s="37"/>
      <c r="E29" s="37"/>
    </row>
    <row r="30" spans="1:5" ht="26.5" customHeight="1" x14ac:dyDescent="0.35">
      <c r="A30" s="37" t="s">
        <v>42</v>
      </c>
      <c r="B30" s="37"/>
      <c r="C30" s="37"/>
      <c r="D30" s="37"/>
      <c r="E30" s="37"/>
    </row>
    <row r="31" spans="1:5" ht="26.5" customHeight="1" x14ac:dyDescent="0.35">
      <c r="A31" s="37" t="s">
        <v>35</v>
      </c>
      <c r="B31" s="37"/>
      <c r="C31" s="37"/>
      <c r="D31" s="37"/>
      <c r="E31" s="37"/>
    </row>
    <row r="32" spans="1:5" ht="30.75" customHeight="1" x14ac:dyDescent="0.35">
      <c r="A32" s="37" t="s">
        <v>43</v>
      </c>
      <c r="B32" s="37"/>
      <c r="C32" s="37"/>
      <c r="D32" s="37"/>
      <c r="E32" s="37"/>
    </row>
    <row r="33" spans="1:5" ht="26.5" customHeight="1" x14ac:dyDescent="0.35">
      <c r="A33" s="37" t="s">
        <v>37</v>
      </c>
      <c r="B33" s="37"/>
      <c r="C33" s="37"/>
      <c r="D33" s="37"/>
      <c r="E33" s="37"/>
    </row>
    <row r="34" spans="1:5" ht="26.5" customHeight="1" x14ac:dyDescent="0.35">
      <c r="A34" s="37" t="s">
        <v>44</v>
      </c>
      <c r="B34" s="37"/>
      <c r="C34" s="37"/>
      <c r="D34" s="37"/>
      <c r="E34" s="37"/>
    </row>
    <row r="35" spans="1:5" ht="26.5" customHeight="1" x14ac:dyDescent="0.35">
      <c r="A35" s="37" t="s">
        <v>45</v>
      </c>
      <c r="B35" s="37"/>
      <c r="C35" s="37"/>
      <c r="D35" s="37"/>
      <c r="E35" s="37"/>
    </row>
    <row r="49" customFormat="1" hidden="1" x14ac:dyDescent="0.35"/>
    <row r="50" customFormat="1" hidden="1" x14ac:dyDescent="0.35"/>
    <row r="51" customFormat="1" hidden="1" x14ac:dyDescent="0.35"/>
    <row r="52" customFormat="1" hidden="1" x14ac:dyDescent="0.35"/>
    <row r="53" customFormat="1" hidden="1" x14ac:dyDescent="0.35"/>
    <row r="54" customFormat="1" hidden="1" x14ac:dyDescent="0.35"/>
    <row r="55" customFormat="1" hidden="1" x14ac:dyDescent="0.35"/>
    <row r="56" customFormat="1" hidden="1" x14ac:dyDescent="0.35"/>
    <row r="57" customFormat="1" hidden="1" x14ac:dyDescent="0.35"/>
    <row r="58" customFormat="1" hidden="1" x14ac:dyDescent="0.35"/>
    <row r="59" customFormat="1" hidden="1" x14ac:dyDescent="0.35"/>
    <row r="60" customFormat="1" hidden="1" x14ac:dyDescent="0.35"/>
    <row r="61" customFormat="1" hidden="1" x14ac:dyDescent="0.35"/>
    <row r="62" customFormat="1" x14ac:dyDescent="0.35"/>
    <row r="63" customFormat="1" x14ac:dyDescent="0.35"/>
    <row r="64" customFormat="1" x14ac:dyDescent="0.35"/>
    <row r="65" customFormat="1" x14ac:dyDescent="0.35"/>
  </sheetData>
  <customSheetViews>
    <customSheetView guid="{F81A7BAB-ED79-496B-B07A-A979C956FD16}" scale="120" showPageBreaks="1" showGridLines="0" printArea="1" view="pageBreakPreview" topLeftCell="A16">
      <selection activeCell="F36" sqref="F36"/>
      <pageMargins left="0.7" right="0.7" top="0.75" bottom="0.75" header="0.3" footer="0.3"/>
      <pageSetup paperSize="9" scale="70" orientation="portrait" verticalDpi="0" r:id="rId1"/>
    </customSheetView>
  </customSheetViews>
  <mergeCells count="8">
    <mergeCell ref="A35:E35"/>
    <mergeCell ref="A32:E32"/>
    <mergeCell ref="A33:E33"/>
    <mergeCell ref="A34:E34"/>
    <mergeCell ref="A28:E28"/>
    <mergeCell ref="A29:E29"/>
    <mergeCell ref="A30:E30"/>
    <mergeCell ref="A31:E31"/>
  </mergeCells>
  <pageMargins left="0.7" right="0.7" top="0.75" bottom="0.75" header="0.3" footer="0.3"/>
  <pageSetup paperSize="9" scale="7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B3AB-2239-4C62-A19B-40765771A13F}">
  <dimension ref="A1:G65"/>
  <sheetViews>
    <sheetView showGridLines="0" tabSelected="1" topLeftCell="A20" zoomScale="120" zoomScaleNormal="120" zoomScaleSheetLayoutView="100" workbookViewId="0">
      <selection activeCell="A30" sqref="A30:E30"/>
    </sheetView>
  </sheetViews>
  <sheetFormatPr defaultColWidth="0" defaultRowHeight="14.5" zeroHeight="1" x14ac:dyDescent="0.35"/>
  <cols>
    <col min="1" max="1" width="18.7265625" customWidth="1"/>
    <col min="2" max="2" width="8.7265625" bestFit="1" customWidth="1"/>
    <col min="3" max="3" width="4.26953125" customWidth="1"/>
    <col min="4" max="4" width="39.26953125" customWidth="1"/>
    <col min="5" max="5" width="19.7265625" customWidth="1"/>
    <col min="6" max="7" width="0" hidden="1" customWidth="1"/>
    <col min="8" max="16383" width="9.1796875" hidden="1"/>
    <col min="16384" max="16384" width="9.1796875" hidden="1" customWidth="1"/>
  </cols>
  <sheetData>
    <row r="1" spans="1:4" ht="27" customHeight="1" thickBot="1" x14ac:dyDescent="0.4">
      <c r="A1" s="19" t="s">
        <v>0</v>
      </c>
      <c r="B1" s="35">
        <v>44926</v>
      </c>
      <c r="C1" s="20" t="s">
        <v>12</v>
      </c>
    </row>
    <row r="2" spans="1:4" ht="15.75" customHeight="1" thickBot="1" x14ac:dyDescent="0.4">
      <c r="A2" s="2"/>
      <c r="B2" s="3"/>
      <c r="C2" s="30"/>
      <c r="D2" s="21"/>
    </row>
    <row r="3" spans="1:4" ht="18" customHeight="1" thickBot="1" x14ac:dyDescent="0.4">
      <c r="A3" s="6" t="s">
        <v>1</v>
      </c>
      <c r="B3" s="7">
        <f>+SUM(B4:B10)</f>
        <v>24278</v>
      </c>
      <c r="C3" s="23"/>
      <c r="D3" s="21"/>
    </row>
    <row r="4" spans="1:4" ht="18" customHeight="1" x14ac:dyDescent="0.35">
      <c r="A4" s="4" t="s">
        <v>2</v>
      </c>
      <c r="B4" s="9">
        <v>8896</v>
      </c>
      <c r="C4" s="24"/>
      <c r="D4" s="21"/>
    </row>
    <row r="5" spans="1:4" ht="18" customHeight="1" x14ac:dyDescent="0.35">
      <c r="A5" s="4" t="s">
        <v>3</v>
      </c>
      <c r="B5" s="9">
        <v>5961</v>
      </c>
      <c r="C5" s="24"/>
      <c r="D5" s="21"/>
    </row>
    <row r="6" spans="1:4" ht="18" customHeight="1" x14ac:dyDescent="0.35">
      <c r="A6" s="4" t="s">
        <v>4</v>
      </c>
      <c r="B6" s="9">
        <v>5491</v>
      </c>
      <c r="C6" s="24"/>
      <c r="D6" s="21"/>
    </row>
    <row r="7" spans="1:4" ht="18" customHeight="1" x14ac:dyDescent="0.35">
      <c r="A7" s="4" t="s">
        <v>5</v>
      </c>
      <c r="B7" s="9">
        <v>510</v>
      </c>
      <c r="C7" s="24"/>
      <c r="D7" s="21"/>
    </row>
    <row r="8" spans="1:4" ht="18" customHeight="1" x14ac:dyDescent="0.35">
      <c r="A8" s="4" t="s">
        <v>22</v>
      </c>
      <c r="B8" s="11">
        <v>408</v>
      </c>
      <c r="C8" s="24"/>
      <c r="D8" s="21"/>
    </row>
    <row r="9" spans="1:4" ht="18" customHeight="1" x14ac:dyDescent="0.35">
      <c r="A9" s="4" t="s">
        <v>30</v>
      </c>
      <c r="B9" s="32">
        <v>0</v>
      </c>
      <c r="C9" s="25"/>
      <c r="D9" s="21"/>
    </row>
    <row r="10" spans="1:4" ht="18" customHeight="1" thickBot="1" x14ac:dyDescent="0.4">
      <c r="A10" s="12" t="s">
        <v>9</v>
      </c>
      <c r="B10" s="8">
        <v>3012</v>
      </c>
      <c r="C10" s="31" t="s">
        <v>18</v>
      </c>
      <c r="D10" s="21"/>
    </row>
    <row r="11" spans="1:4" ht="18" customHeight="1" thickBot="1" x14ac:dyDescent="0.4">
      <c r="A11" s="6" t="s">
        <v>23</v>
      </c>
      <c r="B11" s="7">
        <f>+SUM(B12:B13)</f>
        <v>1766</v>
      </c>
      <c r="C11" s="23"/>
      <c r="D11" s="21"/>
    </row>
    <row r="12" spans="1:4" ht="18" customHeight="1" x14ac:dyDescent="0.35">
      <c r="A12" s="10" t="s">
        <v>31</v>
      </c>
      <c r="B12" s="28">
        <v>1185</v>
      </c>
      <c r="C12" s="25" t="s">
        <v>33</v>
      </c>
      <c r="D12" s="21"/>
    </row>
    <row r="13" spans="1:4" ht="18" customHeight="1" thickBot="1" x14ac:dyDescent="0.4">
      <c r="A13" s="12" t="s">
        <v>24</v>
      </c>
      <c r="B13" s="8">
        <v>581</v>
      </c>
      <c r="C13" s="31" t="s">
        <v>29</v>
      </c>
      <c r="D13" s="21"/>
    </row>
    <row r="14" spans="1:4" ht="18" customHeight="1" thickBot="1" x14ac:dyDescent="0.4">
      <c r="A14" s="6" t="s">
        <v>11</v>
      </c>
      <c r="B14" s="7">
        <f>+SUM(B15:B18)</f>
        <v>6443</v>
      </c>
      <c r="C14" s="23"/>
    </row>
    <row r="15" spans="1:4" ht="18" customHeight="1" x14ac:dyDescent="0.35">
      <c r="A15" s="10" t="s">
        <v>25</v>
      </c>
      <c r="B15" s="11">
        <v>622</v>
      </c>
      <c r="C15" s="25"/>
    </row>
    <row r="16" spans="1:4" ht="18" customHeight="1" x14ac:dyDescent="0.35">
      <c r="A16" s="22" t="s">
        <v>10</v>
      </c>
      <c r="B16" s="11">
        <v>378</v>
      </c>
      <c r="C16" s="25" t="s">
        <v>13</v>
      </c>
    </row>
    <row r="17" spans="1:5" ht="18" customHeight="1" x14ac:dyDescent="0.35">
      <c r="A17" s="10" t="s">
        <v>26</v>
      </c>
      <c r="B17" s="33">
        <v>5349</v>
      </c>
      <c r="C17" s="25" t="s">
        <v>17</v>
      </c>
    </row>
    <row r="18" spans="1:5" ht="18" customHeight="1" thickBot="1" x14ac:dyDescent="0.4">
      <c r="A18" s="12" t="s">
        <v>19</v>
      </c>
      <c r="B18" s="13">
        <v>94</v>
      </c>
      <c r="C18" s="26" t="s">
        <v>14</v>
      </c>
    </row>
    <row r="19" spans="1:5" ht="18" customHeight="1" thickBot="1" x14ac:dyDescent="0.4">
      <c r="A19" s="16" t="s">
        <v>6</v>
      </c>
      <c r="B19" s="17">
        <f>+SUM(B3,B11,B14)</f>
        <v>32487</v>
      </c>
      <c r="C19" s="27"/>
      <c r="D19" s="21"/>
    </row>
    <row r="20" spans="1:5" ht="18" customHeight="1" thickBot="1" x14ac:dyDescent="0.4">
      <c r="A20" s="6" t="s">
        <v>7</v>
      </c>
      <c r="B20" s="7">
        <v>-4234</v>
      </c>
      <c r="C20" s="23"/>
    </row>
    <row r="21" spans="1:5" ht="18" customHeight="1" x14ac:dyDescent="0.35">
      <c r="A21" s="10" t="s">
        <v>27</v>
      </c>
      <c r="B21" s="36">
        <v>-3625</v>
      </c>
      <c r="C21" s="25"/>
    </row>
    <row r="22" spans="1:5" ht="18" customHeight="1" thickBot="1" x14ac:dyDescent="0.4">
      <c r="A22" s="12" t="s">
        <v>28</v>
      </c>
      <c r="B22" s="13">
        <v>-609</v>
      </c>
      <c r="C22" s="26" t="s">
        <v>15</v>
      </c>
    </row>
    <row r="23" spans="1:5" ht="18" customHeight="1" thickBot="1" x14ac:dyDescent="0.4">
      <c r="A23" s="15" t="s">
        <v>21</v>
      </c>
      <c r="B23" s="14">
        <v>-20</v>
      </c>
      <c r="C23" s="26"/>
    </row>
    <row r="24" spans="1:5" ht="18" customHeight="1" thickBot="1" x14ac:dyDescent="0.4">
      <c r="A24" s="16" t="s">
        <v>8</v>
      </c>
      <c r="B24" s="17">
        <f>B19+B20+B23</f>
        <v>28233</v>
      </c>
      <c r="C24" s="27"/>
      <c r="D24" s="21"/>
    </row>
    <row r="25" spans="1:5" ht="5.25" customHeight="1" thickBot="1" x14ac:dyDescent="0.4">
      <c r="A25" s="1"/>
      <c r="B25" s="1"/>
      <c r="C25" s="5"/>
      <c r="D25" s="21"/>
    </row>
    <row r="26" spans="1:5" ht="18" customHeight="1" thickBot="1" x14ac:dyDescent="0.4">
      <c r="A26" s="16" t="s">
        <v>20</v>
      </c>
      <c r="B26" s="18">
        <f>+ROUND(B24/230.783267,2)</f>
        <v>122.34</v>
      </c>
      <c r="C26" s="34" t="s">
        <v>16</v>
      </c>
      <c r="D26" s="29"/>
    </row>
    <row r="27" spans="1:5" x14ac:dyDescent="0.35"/>
    <row r="28" spans="1:5" ht="26.5" customHeight="1" x14ac:dyDescent="0.35">
      <c r="A28" s="37" t="s">
        <v>32</v>
      </c>
      <c r="B28" s="37"/>
      <c r="C28" s="37"/>
      <c r="D28" s="37"/>
      <c r="E28" s="37"/>
    </row>
    <row r="29" spans="1:5" ht="26.5" customHeight="1" x14ac:dyDescent="0.35">
      <c r="A29" s="37" t="s">
        <v>34</v>
      </c>
      <c r="B29" s="37"/>
      <c r="C29" s="37"/>
      <c r="D29" s="37"/>
      <c r="E29" s="37"/>
    </row>
    <row r="30" spans="1:5" ht="26.5" customHeight="1" x14ac:dyDescent="0.35">
      <c r="A30" s="37" t="s">
        <v>42</v>
      </c>
      <c r="B30" s="37"/>
      <c r="C30" s="37"/>
      <c r="D30" s="37"/>
      <c r="E30" s="37"/>
    </row>
    <row r="31" spans="1:5" ht="26.5" customHeight="1" x14ac:dyDescent="0.35">
      <c r="A31" s="37" t="s">
        <v>35</v>
      </c>
      <c r="B31" s="37"/>
      <c r="C31" s="37"/>
      <c r="D31" s="37"/>
      <c r="E31" s="37"/>
    </row>
    <row r="32" spans="1:5" ht="30.75" customHeight="1" x14ac:dyDescent="0.35">
      <c r="A32" s="37" t="s">
        <v>36</v>
      </c>
      <c r="B32" s="37"/>
      <c r="C32" s="37"/>
      <c r="D32" s="37"/>
      <c r="E32" s="37"/>
    </row>
    <row r="33" spans="1:5" ht="26.5" customHeight="1" x14ac:dyDescent="0.35">
      <c r="A33" s="37" t="s">
        <v>37</v>
      </c>
      <c r="B33" s="37"/>
      <c r="C33" s="37"/>
      <c r="D33" s="37"/>
      <c r="E33" s="37"/>
    </row>
    <row r="34" spans="1:5" ht="26.5" customHeight="1" x14ac:dyDescent="0.35">
      <c r="A34" s="37" t="s">
        <v>38</v>
      </c>
      <c r="B34" s="37"/>
      <c r="C34" s="37"/>
      <c r="D34" s="37"/>
      <c r="E34" s="37"/>
    </row>
    <row r="35" spans="1:5" ht="26.5" customHeight="1" x14ac:dyDescent="0.35">
      <c r="A35" s="37" t="s">
        <v>39</v>
      </c>
      <c r="B35" s="37"/>
      <c r="C35" s="37"/>
      <c r="D35" s="37"/>
      <c r="E35" s="37"/>
    </row>
    <row r="49" customFormat="1" hidden="1" x14ac:dyDescent="0.35"/>
    <row r="50" customFormat="1" hidden="1" x14ac:dyDescent="0.35"/>
    <row r="51" customFormat="1" hidden="1" x14ac:dyDescent="0.35"/>
    <row r="52" customFormat="1" hidden="1" x14ac:dyDescent="0.35"/>
    <row r="53" customFormat="1" hidden="1" x14ac:dyDescent="0.35"/>
    <row r="54" customFormat="1" hidden="1" x14ac:dyDescent="0.35"/>
    <row r="55" customFormat="1" hidden="1" x14ac:dyDescent="0.35"/>
    <row r="56" customFormat="1" hidden="1" x14ac:dyDescent="0.35"/>
    <row r="57" customFormat="1" hidden="1" x14ac:dyDescent="0.35"/>
    <row r="58" customFormat="1" hidden="1" x14ac:dyDescent="0.35"/>
    <row r="59" customFormat="1" hidden="1" x14ac:dyDescent="0.35"/>
    <row r="60" customFormat="1" hidden="1" x14ac:dyDescent="0.35"/>
    <row r="61" customFormat="1" hidden="1" x14ac:dyDescent="0.35"/>
    <row r="62" customFormat="1" x14ac:dyDescent="0.35"/>
    <row r="63" customFormat="1" x14ac:dyDescent="0.35"/>
    <row r="64" customFormat="1" x14ac:dyDescent="0.35"/>
    <row r="65" customFormat="1" x14ac:dyDescent="0.35"/>
  </sheetData>
  <mergeCells count="8">
    <mergeCell ref="A35:E35"/>
    <mergeCell ref="A32:E32"/>
    <mergeCell ref="A33:E33"/>
    <mergeCell ref="A34:E34"/>
    <mergeCell ref="A28:E28"/>
    <mergeCell ref="A29:E29"/>
    <mergeCell ref="A30:E30"/>
    <mergeCell ref="A31:E31"/>
  </mergeCells>
  <pageMargins left="0.7" right="0.7" top="0.75" bottom="0.75" header="0.3" footer="0.3"/>
  <pageSetup paperSize="9" scale="7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05115732D8949AC0FAA43189B90D7" ma:contentTypeVersion="15" ma:contentTypeDescription="Create a new document." ma:contentTypeScope="" ma:versionID="210e291f20eb4f41d468205326c05477">
  <xsd:schema xmlns:xsd="http://www.w3.org/2001/XMLSchema" xmlns:xs="http://www.w3.org/2001/XMLSchema" xmlns:p="http://schemas.microsoft.com/office/2006/metadata/properties" xmlns:ns2="f99f01c7-e4b3-45c8-b9f7-88fea3e8f340" xmlns:ns3="9b42ee12-4212-4349-85c5-2d4ab6489011" targetNamespace="http://schemas.microsoft.com/office/2006/metadata/properties" ma:root="true" ma:fieldsID="20b3814c3e20f0562695ebed374c013d" ns2:_="" ns3:_="">
    <xsd:import namespace="f99f01c7-e4b3-45c8-b9f7-88fea3e8f340"/>
    <xsd:import namespace="9b42ee12-4212-4349-85c5-2d4ab64890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f01c7-e4b3-45c8-b9f7-88fea3e8f3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468715e-926e-4a5c-90b0-0e111f276377}" ma:internalName="TaxCatchAll" ma:showField="CatchAllData" ma:web="f99f01c7-e4b3-45c8-b9f7-88fea3e8f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2ee12-4212-4349-85c5-2d4ab6489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496ebe6-2e86-42db-8f34-5913fece4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D2FD1D-DF4F-48D6-AA39-71CD835E4C06}"/>
</file>

<file path=customXml/itemProps2.xml><?xml version="1.0" encoding="utf-8"?>
<ds:datastoreItem xmlns:ds="http://schemas.openxmlformats.org/officeDocument/2006/customXml" ds:itemID="{2F750419-49D7-492D-B061-CF03D8F146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31 Dec 23</vt:lpstr>
      <vt:lpstr>31 Dec 22</vt:lpstr>
      <vt:lpstr>'31 Dec 22'!Print_Area</vt:lpstr>
      <vt:lpstr>'31 Dec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 Elena</dc:creator>
  <cp:lastModifiedBy>Youssef Farah</cp:lastModifiedBy>
  <cp:lastPrinted>2022-03-24T16:43:00Z</cp:lastPrinted>
  <dcterms:created xsi:type="dcterms:W3CDTF">2022-03-23T12:38:33Z</dcterms:created>
  <dcterms:modified xsi:type="dcterms:W3CDTF">2024-04-08T13:47:26Z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{26176B1B-CABA-48AC-AEAD-32F554734DB9}</vt:lpwstr>
  </property>
</Properties>
</file>