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EDIA Simone - Elena (Simone Cartini)\Website\Investors &amp; Media\Net Asset Value (NAV)\NAV - Related documents\"/>
    </mc:Choice>
  </mc:AlternateContent>
  <bookViews>
    <workbookView xWindow="0" yWindow="0" windowWidth="14370" windowHeight="3915" tabRatio="843"/>
  </bookViews>
  <sheets>
    <sheet name="31 December 2020" sheetId="7" r:id="rId1"/>
    <sheet name="30 June 2021" sheetId="6" r:id="rId2"/>
  </sheets>
  <definedNames>
    <definedName name="CIQWBGuid" hidden="1">"Portfolio Breakdown 2019-2020.xlsx"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"03/31/2021 13:16:53"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I4" i="6"/>
  <c r="J4" i="6"/>
  <c r="D6" i="6"/>
  <c r="D20" i="6" s="1"/>
  <c r="D22" i="6" s="1"/>
  <c r="D24" i="6" s="1"/>
  <c r="G6" i="6"/>
  <c r="I6" i="6"/>
  <c r="D7" i="6"/>
  <c r="G7" i="6"/>
  <c r="I7" i="6"/>
  <c r="G8" i="6"/>
  <c r="H8" i="6"/>
  <c r="J8" i="6"/>
  <c r="G9" i="6"/>
  <c r="H9" i="6"/>
  <c r="J9" i="6"/>
  <c r="G10" i="6"/>
  <c r="H10" i="6"/>
  <c r="J10" i="6"/>
  <c r="G11" i="6"/>
  <c r="H11" i="6"/>
  <c r="J11" i="6"/>
  <c r="G12" i="6"/>
  <c r="H12" i="6"/>
  <c r="J12" i="6"/>
  <c r="G13" i="6"/>
  <c r="J13" i="6"/>
  <c r="G14" i="6"/>
  <c r="J14" i="6"/>
  <c r="G15" i="6"/>
  <c r="J15" i="6"/>
  <c r="G16" i="6"/>
  <c r="J16" i="6"/>
  <c r="D17" i="6"/>
  <c r="G17" i="6"/>
  <c r="I17" i="6"/>
  <c r="G18" i="6"/>
  <c r="G19" i="6"/>
  <c r="G20" i="6"/>
  <c r="I20" i="6"/>
  <c r="G21" i="6"/>
  <c r="G22" i="6"/>
  <c r="I22" i="6"/>
  <c r="I24" i="6" s="1"/>
  <c r="G23" i="6"/>
  <c r="C69" i="6"/>
  <c r="C70" i="6"/>
  <c r="C71" i="6"/>
  <c r="C72" i="6"/>
  <c r="C73" i="6"/>
  <c r="C74" i="6"/>
  <c r="C75" i="6"/>
  <c r="C76" i="6"/>
  <c r="H4" i="7"/>
  <c r="I4" i="7"/>
  <c r="J4" i="7"/>
  <c r="D6" i="7"/>
  <c r="G6" i="7"/>
  <c r="I6" i="7"/>
  <c r="D7" i="7"/>
  <c r="G7" i="7"/>
  <c r="I7" i="7"/>
  <c r="G8" i="7"/>
  <c r="H8" i="7"/>
  <c r="J8" i="7"/>
  <c r="G9" i="7"/>
  <c r="H9" i="7"/>
  <c r="J9" i="7"/>
  <c r="G10" i="7"/>
  <c r="H10" i="7"/>
  <c r="J10" i="7"/>
  <c r="G11" i="7"/>
  <c r="H11" i="7"/>
  <c r="J11" i="7"/>
  <c r="G12" i="7"/>
  <c r="H12" i="7"/>
  <c r="J12" i="7"/>
  <c r="G13" i="7"/>
  <c r="J13" i="7"/>
  <c r="G14" i="7"/>
  <c r="J14" i="7"/>
  <c r="G15" i="7"/>
  <c r="J15" i="7"/>
  <c r="G16" i="7"/>
  <c r="J16" i="7"/>
  <c r="D17" i="7"/>
  <c r="D20" i="7" s="1"/>
  <c r="D22" i="7" s="1"/>
  <c r="D24" i="7" s="1"/>
  <c r="G17" i="7"/>
  <c r="I17" i="7"/>
  <c r="G18" i="7"/>
  <c r="G19" i="7"/>
  <c r="G20" i="7"/>
  <c r="G21" i="7"/>
  <c r="G22" i="7"/>
  <c r="G23" i="7"/>
  <c r="C68" i="7"/>
  <c r="C69" i="7"/>
  <c r="C70" i="7"/>
  <c r="C71" i="7"/>
  <c r="C72" i="7"/>
  <c r="C73" i="7"/>
  <c r="C74" i="7"/>
  <c r="C75" i="7"/>
  <c r="I20" i="7" l="1"/>
  <c r="I22" i="7" s="1"/>
  <c r="I24" i="7" s="1"/>
</calcChain>
</file>

<file path=xl/sharedStrings.xml><?xml version="1.0" encoding="utf-8"?>
<sst xmlns="http://schemas.openxmlformats.org/spreadsheetml/2006/main" count="116" uniqueCount="57">
  <si>
    <t>Ownership %</t>
  </si>
  <si>
    <t>Valuation methodology</t>
  </si>
  <si>
    <t>Investments</t>
  </si>
  <si>
    <t>PartnerRe</t>
  </si>
  <si>
    <t>Ferrari</t>
  </si>
  <si>
    <t>Official market price</t>
  </si>
  <si>
    <t>Fiat Chrysler Automobiles</t>
  </si>
  <si>
    <t>CNH Industrial</t>
  </si>
  <si>
    <t>Juventus Football Club</t>
  </si>
  <si>
    <t xml:space="preserve">Other Assets </t>
  </si>
  <si>
    <t>Cash and cash equivalents and Financial assets</t>
  </si>
  <si>
    <t>Gross Asset Value</t>
  </si>
  <si>
    <t>Gross Debt</t>
  </si>
  <si>
    <t>Net Asset Value (NAV)</t>
  </si>
  <si>
    <t>BREAKDOWN OF EXOR'S NET ASSET VALUE</t>
  </si>
  <si>
    <t xml:space="preserve">in US$ million </t>
  </si>
  <si>
    <t>Number of shares</t>
  </si>
  <si>
    <t xml:space="preserve">in € million </t>
  </si>
  <si>
    <t xml:space="preserve">COMPOSITION OF EXOR'S GROSS ASSET VALUE </t>
  </si>
  <si>
    <t>Fair value</t>
  </si>
  <si>
    <t>Fair value/ Official market price</t>
  </si>
  <si>
    <t>Companies</t>
  </si>
  <si>
    <t>Partnerships, Seeds &amp; other investments</t>
  </si>
  <si>
    <t>Others</t>
  </si>
  <si>
    <t>NAV per Share in US$ (g)</t>
  </si>
  <si>
    <t>NAV per Share in Euro (g)</t>
  </si>
  <si>
    <t>Treasury stock (f)</t>
  </si>
  <si>
    <t>Partnerships (c)</t>
  </si>
  <si>
    <t>Seeds (d)</t>
  </si>
  <si>
    <t>Other investments (e)</t>
  </si>
  <si>
    <t>Note: "Others" includes Cash and Cash Equivalents, Financial Assets and Treasury Stock.</t>
  </si>
  <si>
    <t>Other Companies</t>
  </si>
  <si>
    <t>Stellantis</t>
  </si>
  <si>
    <t>Juventus</t>
  </si>
  <si>
    <t>Other companies</t>
  </si>
  <si>
    <t>(a) Other companies at 31 December 2020 included The Economist (€280 million), GEDI (€207 million), SHANG XIA (€78 million) and Welltec (€39 million).</t>
  </si>
  <si>
    <t>(b) Partnerships at 31 December 2020 included Via Transportation (€163 million). Welltec has been reclassified from Partnerships to Companies.</t>
  </si>
  <si>
    <t>(c) Includes the amount directly invested in Exor Seeds by Exor S.A.</t>
  </si>
  <si>
    <t xml:space="preserve">(e) Treasury stock includes shares held in treasury before the share buyback program launched on 14 November 2018. </t>
  </si>
  <si>
    <t>(f) Based on 235,516,639 shares at 31 December 2020 (netting out the 5,483,361 ordinary shares bought back in the context of the share buyback program).</t>
  </si>
  <si>
    <t>(a) Other companies at 31 December 2020 included The Economist ($343 million), GEDI ($254 million), SHANG XIA ($96 million) and Welltec ($48 million).</t>
  </si>
  <si>
    <t>(b) Partnerships at 31 December 2020 included Via Transportation ($200 million). Welltec has been reclassified from Partnerships to Companies.</t>
  </si>
  <si>
    <t xml:space="preserve">(c) Other investments at 31 December 2020 included Perella Weinberg ($15 million) among others. </t>
  </si>
  <si>
    <t>(c) Includes the amount directly invested in Exor Seeds by Exor S.A.</t>
  </si>
  <si>
    <t>(f)     Based on 235,516,639 shares at 31 December 2020 (netting out the 5,483,361 ordinary shares bought back in the context of the share buyback program).</t>
  </si>
  <si>
    <t>(e) Treasury stock includes shares held in treasury, excluding shares bought back in the context of the share buyback program launched in November 2018 and completed in November 2020.</t>
  </si>
  <si>
    <t>(a) Other companies at 30 June 2021 include The Economist (€293 million), GEDI (€207 million), SHANG XIA (€80 million) and Welltec (€76 million).</t>
  </si>
  <si>
    <t>(b) Partnerships at 30 June 2021 include Christian Louboutin (€541 million) and Via Transportation (€294 million).</t>
  </si>
  <si>
    <t>(d) Other investments at 30 June 2021 include Faurecia (€317 million) and Perella Weinberg (€13 million), among others.</t>
  </si>
  <si>
    <t>(f) Based on 235,516,639 shares at 30 June 2021 (netting out the 5,483,361 ordinary shares bought back in the context of the share buyback program).</t>
  </si>
  <si>
    <r>
      <t>(a) </t>
    </r>
    <r>
      <rPr>
        <sz val="12"/>
        <color theme="1"/>
        <rFont val="Calibri"/>
        <family val="2"/>
        <scheme val="minor"/>
      </rPr>
      <t>Other companies at 30 June 2021 include The Economist ($348 million), GEDI ($246 million), SHANG XIA ($95 million) and Welltec ($90 million).</t>
    </r>
  </si>
  <si>
    <r>
      <t>(b) </t>
    </r>
    <r>
      <rPr>
        <sz val="12"/>
        <color theme="1"/>
        <rFont val="Calibri"/>
        <family val="2"/>
        <scheme val="minor"/>
      </rPr>
      <t>Partnerships at 30 June 2021 include Christian Louboutin ($643 million) and Via Transportation ($350 million).</t>
    </r>
  </si>
  <si>
    <r>
      <t>(c) </t>
    </r>
    <r>
      <rPr>
        <sz val="12"/>
        <color theme="1"/>
        <rFont val="Calibri"/>
        <family val="2"/>
        <scheme val="minor"/>
      </rPr>
      <t>Includes the amount directly invested in Exor Seeds by Exor S.A.</t>
    </r>
  </si>
  <si>
    <r>
      <t>(d) </t>
    </r>
    <r>
      <rPr>
        <sz val="12"/>
        <color theme="1"/>
        <rFont val="Calibri"/>
        <family val="2"/>
        <scheme val="minor"/>
      </rPr>
      <t>Other investments at 30 June 2021 include Faurecia ($376 million) and Perella Weinberg ($15 million), among others.</t>
    </r>
  </si>
  <si>
    <r>
      <t>(e) </t>
    </r>
    <r>
      <rPr>
        <sz val="12"/>
        <color theme="1"/>
        <rFont val="Calibri"/>
        <family val="2"/>
        <scheme val="minor"/>
      </rPr>
      <t>Treasury stock includes shares held in treasury, excluding shares bought back in the context of the share buyback program launched in November 2018 and completed in November 2020.</t>
    </r>
  </si>
  <si>
    <t>(d) Other investments at 31 December 2020 included Perella Weinberg (€13 million) among others.</t>
  </si>
  <si>
    <t>Note: Investments are included in Companies, Partnerships or Seeds based on their classification at 30 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</si>
</sst>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09]d\-mmm\-yy;@"/>
    <numFmt numFmtId="165" formatCode="#,##0_ ;\(#,##0\)"/>
    <numFmt numFmtId="166" formatCode="#,##0.00_ ;\(#,##0.00\)"/>
    <numFmt numFmtId="167" formatCode="_ * #,##0.00_ ;_ * \-#,##0.00_ ;_ * &quot;-&quot;??_ ;_ @_ 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sz val="12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name val="Arial"/>
      <family val="2"/>
    </font>
    <font>
      <sz val="9"/>
      <color theme="1" tint="0.249977111117893"/>
      <name val="Arial"/>
      <family val="2"/>
    </font>
    <font>
      <b/>
      <sz val="14"/>
      <color rgb="FF00206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 applyFont="1" applyBorder="1"/>
    <xf numFmtId="0" fontId="7" fillId="0" borderId="3" xfId="1" applyFont="1" applyBorder="1" applyAlignment="1">
      <alignment vertical="center"/>
    </xf>
    <xf numFmtId="3" fontId="7" fillId="0" borderId="3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10" fontId="6" fillId="0" borderId="0" xfId="1" applyNumberFormat="1" applyFont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0" fontId="6" fillId="0" borderId="0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3" fontId="4" fillId="0" borderId="4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0" fontId="4" fillId="0" borderId="5" xfId="1" applyFont="1" applyBorder="1" applyAlignment="1">
      <alignment vertical="center"/>
    </xf>
    <xf numFmtId="166" fontId="4" fillId="0" borderId="5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/>
    </xf>
    <xf numFmtId="0" fontId="8" fillId="0" borderId="3" xfId="1" applyFont="1" applyBorder="1" applyAlignment="1">
      <alignment horizontal="right" vertical="center"/>
    </xf>
    <xf numFmtId="10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0" fillId="0" borderId="0" xfId="0" applyAlignment="1">
      <alignment horizontal="right"/>
    </xf>
    <xf numFmtId="4" fontId="6" fillId="0" borderId="6" xfId="1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2" fillId="0" borderId="6" xfId="1" applyFont="1" applyBorder="1" applyAlignment="1">
      <alignment horizontal="left" vertical="center" indent="1"/>
    </xf>
    <xf numFmtId="0" fontId="12" fillId="0" borderId="6" xfId="1" applyFont="1" applyBorder="1" applyAlignment="1">
      <alignment horizontal="right" vertical="center"/>
    </xf>
    <xf numFmtId="4" fontId="12" fillId="0" borderId="6" xfId="1" applyNumberFormat="1" applyFont="1" applyFill="1" applyBorder="1" applyAlignment="1">
      <alignment horizontal="right" vertical="center"/>
    </xf>
    <xf numFmtId="0" fontId="13" fillId="0" borderId="0" xfId="0" applyFont="1"/>
    <xf numFmtId="0" fontId="6" fillId="0" borderId="0" xfId="1" applyFont="1" applyBorder="1" applyAlignment="1">
      <alignment horizontal="left" vertical="center" wrapText="1"/>
    </xf>
    <xf numFmtId="0" fontId="14" fillId="0" borderId="0" xfId="0" applyFont="1"/>
    <xf numFmtId="168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/>
    <xf numFmtId="0" fontId="19" fillId="0" borderId="0" xfId="1" applyFont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</cellXfs>
  <cellStyles count="3">
    <cellStyle name="Comma 2" xfId="2"/>
    <cellStyle name="Normal" xfId="0" builtinId="0"/>
    <cellStyle name="Normale 2 2 2" xfId="1"/>
  </cellStyles>
  <dxfs count="4"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F6-4150-B1BC-ADDD117E5DEA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F6-4150-B1BC-ADDD117E5DE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F6-4150-B1BC-ADDD117E5DE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F6-4150-B1BC-ADDD117E5DEA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DF6-4150-B1BC-ADDD117E5DE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DF6-4150-B1BC-ADDD117E5D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DF6-4150-B1BC-ADDD117E5DEA}"/>
              </c:ext>
            </c:extLst>
          </c:dPt>
          <c:dPt>
            <c:idx val="7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DF6-4150-B1BC-ADDD117E5DEA}"/>
              </c:ext>
            </c:extLst>
          </c:dPt>
          <c:dLbls>
            <c:dLbl>
              <c:idx val="0"/>
              <c:layout>
                <c:manualLayout>
                  <c:x val="5.7157816064213211E-2"/>
                  <c:y val="0.2244152724095938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F6-4150-B1BC-ADDD117E5DEA}"/>
                </c:ext>
              </c:extLst>
            </c:dLbl>
            <c:dLbl>
              <c:idx val="1"/>
              <c:layout>
                <c:manualLayout>
                  <c:x val="-0.17232311770613559"/>
                  <c:y val="7.649386262155627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F6-4150-B1BC-ADDD117E5DEA}"/>
                </c:ext>
              </c:extLst>
            </c:dLbl>
            <c:dLbl>
              <c:idx val="2"/>
              <c:layout>
                <c:manualLayout>
                  <c:x val="-0.10542904724550536"/>
                  <c:y val="-0.1665060347946559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F6-4150-B1BC-ADDD117E5DEA}"/>
                </c:ext>
              </c:extLst>
            </c:dLbl>
            <c:dLbl>
              <c:idx val="3"/>
              <c:layout>
                <c:manualLayout>
                  <c:x val="0.15797661545542094"/>
                  <c:y val="-0.1153604331021337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F6-4150-B1BC-ADDD117E5DEA}"/>
                </c:ext>
              </c:extLst>
            </c:dLbl>
            <c:dLbl>
              <c:idx val="4"/>
              <c:layout>
                <c:manualLayout>
                  <c:x val="8.478837575030946E-3"/>
                  <c:y val="0.204775578660807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F6-4150-B1BC-ADDD117E5DEA}"/>
                </c:ext>
              </c:extLst>
            </c:dLbl>
            <c:dLbl>
              <c:idx val="5"/>
              <c:layout>
                <c:manualLayout>
                  <c:x val="3.0590438079519102E-3"/>
                  <c:y val="0.10286449272072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62366579211659"/>
                      <c:h val="9.58723655882917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DF6-4150-B1BC-ADDD117E5DEA}"/>
                </c:ext>
              </c:extLst>
            </c:dLbl>
            <c:dLbl>
              <c:idx val="6"/>
              <c:layout>
                <c:manualLayout>
                  <c:x val="-8.0746728222535369E-2"/>
                  <c:y val="2.1252217133478055E-2"/>
                </c:manualLayout>
              </c:layout>
              <c:tx>
                <c:rich>
                  <a:bodyPr/>
                  <a:lstStyle/>
                  <a:p>
                    <a:fld id="{C44AB680-45B0-4289-8101-0CD1CC2363F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1.3%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DF6-4150-B1BC-ADDD117E5DEA}"/>
                </c:ext>
              </c:extLst>
            </c:dLbl>
            <c:dLbl>
              <c:idx val="7"/>
              <c:layout>
                <c:manualLayout>
                  <c:x val="-2.7715419589402632E-2"/>
                  <c:y val="-5.6606395933711015E-2"/>
                </c:manualLayout>
              </c:layout>
              <c:tx>
                <c:rich>
                  <a:bodyPr/>
                  <a:lstStyle/>
                  <a:p>
                    <a:fld id="{077CDAE7-6BF9-4309-B3F0-0528A54A861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3.5%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DF6-4150-B1BC-ADDD117E5DE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 December 2020'!$B$68:$B$75</c:f>
              <c:strCache>
                <c:ptCount val="8"/>
                <c:pt idx="0">
                  <c:v>Ferrari</c:v>
                </c:pt>
                <c:pt idx="1">
                  <c:v>PartnerRe</c:v>
                </c:pt>
                <c:pt idx="2">
                  <c:v>Fiat Chrysler Automobiles</c:v>
                </c:pt>
                <c:pt idx="3">
                  <c:v>CNH Industrial</c:v>
                </c:pt>
                <c:pt idx="4">
                  <c:v>Juventus Football Club</c:v>
                </c:pt>
                <c:pt idx="5">
                  <c:v>Other Companies</c:v>
                </c:pt>
                <c:pt idx="6">
                  <c:v>Partnerships, Seeds &amp; other investments</c:v>
                </c:pt>
                <c:pt idx="7">
                  <c:v>Others</c:v>
                </c:pt>
              </c:strCache>
            </c:strRef>
          </c:cat>
          <c:val>
            <c:numRef>
              <c:f>'31 December 2020'!$C$68:$C$75</c:f>
              <c:numCache>
                <c:formatCode>#,##0</c:formatCode>
                <c:ptCount val="8"/>
                <c:pt idx="0">
                  <c:v>10286</c:v>
                </c:pt>
                <c:pt idx="1">
                  <c:v>8250</c:v>
                </c:pt>
                <c:pt idx="2">
                  <c:v>8085</c:v>
                </c:pt>
                <c:pt idx="3">
                  <c:v>4649</c:v>
                </c:pt>
                <c:pt idx="4">
                  <c:v>848</c:v>
                </c:pt>
                <c:pt idx="5">
                  <c:v>741</c:v>
                </c:pt>
                <c:pt idx="6">
                  <c:v>429</c:v>
                </c:pt>
                <c:pt idx="7">
                  <c:v>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DF6-4150-B1BC-ADDD117E5D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8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94-41FB-8A9D-8B26643C3A6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94-41FB-8A9D-8B26643C3A6E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94-41FB-8A9D-8B26643C3A6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94-41FB-8A9D-8B26643C3A6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94-41FB-8A9D-8B26643C3A6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94-41FB-8A9D-8B26643C3A6E}"/>
              </c:ext>
            </c:extLst>
          </c:dPt>
          <c:dPt>
            <c:idx val="6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E94-41FB-8A9D-8B26643C3A6E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E94-41FB-8A9D-8B26643C3A6E}"/>
              </c:ext>
            </c:extLst>
          </c:dPt>
          <c:dLbls>
            <c:dLbl>
              <c:idx val="0"/>
              <c:layout>
                <c:manualLayout>
                  <c:x val="5.7157816064213211E-2"/>
                  <c:y val="0.2244152724095938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94-41FB-8A9D-8B26643C3A6E}"/>
                </c:ext>
              </c:extLst>
            </c:dLbl>
            <c:dLbl>
              <c:idx val="1"/>
              <c:layout>
                <c:manualLayout>
                  <c:x val="-0.16077162071820886"/>
                  <c:y val="0.1183140355242999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94-41FB-8A9D-8B26643C3A6E}"/>
                </c:ext>
              </c:extLst>
            </c:dLbl>
            <c:dLbl>
              <c:idx val="2"/>
              <c:layout>
                <c:manualLayout>
                  <c:x val="-0.11457430120517424"/>
                  <c:y val="-0.2083261991747809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94-41FB-8A9D-8B26643C3A6E}"/>
                </c:ext>
              </c:extLst>
            </c:dLbl>
            <c:dLbl>
              <c:idx val="3"/>
              <c:layout>
                <c:manualLayout>
                  <c:x val="9.3009261877553401E-2"/>
                  <c:y val="-0.1372696924699657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94-41FB-8A9D-8B26643C3A6E}"/>
                </c:ext>
              </c:extLst>
            </c:dLbl>
            <c:dLbl>
              <c:idx val="4"/>
              <c:layout>
                <c:manualLayout>
                  <c:x val="-3.2426565689664531E-2"/>
                  <c:y val="6.601709524090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E94-41FB-8A9D-8B26643C3A6E}"/>
                </c:ext>
              </c:extLst>
            </c:dLbl>
            <c:dLbl>
              <c:idx val="5"/>
              <c:layout>
                <c:manualLayout>
                  <c:x val="-6.8367697931436017E-2"/>
                  <c:y val="-3.322512414154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E94-41FB-8A9D-8B26643C3A6E}"/>
                </c:ext>
              </c:extLst>
            </c:dLbl>
            <c:dLbl>
              <c:idx val="6"/>
              <c:layout>
                <c:manualLayout>
                  <c:x val="1.6189741880190793E-4"/>
                  <c:y val="-4.9303253276932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E94-41FB-8A9D-8B26643C3A6E}"/>
                </c:ext>
              </c:extLst>
            </c:dLbl>
            <c:dLbl>
              <c:idx val="7"/>
              <c:layout>
                <c:manualLayout>
                  <c:x val="-3.9699729075232282E-2"/>
                  <c:y val="-6.53713191156202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6D48CF-BB4E-4EEC-820D-1DCF91D8A5C9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4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14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3.8%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E94-41FB-8A9D-8B26643C3A6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 June 2021'!$B$69:$B$76</c:f>
              <c:strCache>
                <c:ptCount val="8"/>
                <c:pt idx="0">
                  <c:v>Ferrari</c:v>
                </c:pt>
                <c:pt idx="1">
                  <c:v>Stellantis</c:v>
                </c:pt>
                <c:pt idx="2">
                  <c:v>PartnerRe</c:v>
                </c:pt>
                <c:pt idx="3">
                  <c:v>CNH Industrial</c:v>
                </c:pt>
                <c:pt idx="4">
                  <c:v>Juventus</c:v>
                </c:pt>
                <c:pt idx="5">
                  <c:v>Other Companies</c:v>
                </c:pt>
                <c:pt idx="6">
                  <c:v>Partnerships, Seeds &amp; other investments</c:v>
                </c:pt>
                <c:pt idx="7">
                  <c:v>Others</c:v>
                </c:pt>
              </c:strCache>
            </c:strRef>
          </c:cat>
          <c:val>
            <c:numRef>
              <c:f>'30 June 2021'!$C$69:$C$76</c:f>
              <c:numCache>
                <c:formatCode>#,##0</c:formatCode>
                <c:ptCount val="8"/>
                <c:pt idx="0">
                  <c:v>9189</c:v>
                </c:pt>
                <c:pt idx="1">
                  <c:v>8842</c:v>
                </c:pt>
                <c:pt idx="2">
                  <c:v>8250</c:v>
                </c:pt>
                <c:pt idx="3">
                  <c:v>6072</c:v>
                </c:pt>
                <c:pt idx="4">
                  <c:v>727</c:v>
                </c:pt>
                <c:pt idx="5">
                  <c:v>779</c:v>
                </c:pt>
                <c:pt idx="6">
                  <c:v>1830</c:v>
                </c:pt>
                <c:pt idx="7">
                  <c:v>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E94-41FB-8A9D-8B26643C3A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8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517070</xdr:colOff>
      <xdr:row>32</xdr:row>
      <xdr:rowOff>190502</xdr:rowOff>
    </xdr:from>
    <xdr:to>
      <xdr:col>5</xdr:col>
      <xdr:colOff>437794</xdr:colOff>
      <xdr:row>64</xdr:row>
      <xdr:rowOff>81645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517070</xdr:colOff>
      <xdr:row>33</xdr:row>
      <xdr:rowOff>190502</xdr:rowOff>
    </xdr:from>
    <xdr:to>
      <xdr:col>5</xdr:col>
      <xdr:colOff>437794</xdr:colOff>
      <xdr:row>65</xdr:row>
      <xdr:rowOff>81645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B68:C75" headerRowCount="0" totalsRowShown="0">
  <tableColumns count="2">
    <tableColumn id="1" name="Column1"/>
    <tableColumn id="2" name="value in US$" headerRowDxfId="3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69:C76" headerRowCount="0" totalsRowShown="0">
  <tableColumns count="2">
    <tableColumn id="1" name="Column1"/>
    <tableColumn id="2" name="value in US$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showGridLines="0" tabSelected="1" topLeftCell="A35" zoomScale="70" zoomScaleNormal="70" workbookViewId="0">
      <selection activeCell="E69" sqref="E69"/>
    </sheetView>
  </sheetViews>
  <sheetFormatPr defaultRowHeight="15" outlineLevelRow="1" x14ac:dyDescent="0.25"/>
  <cols>
    <col min="2" max="2" width="48.140625" customWidth="1"/>
    <col min="3" max="3" width="17.85546875" style="33" bestFit="1" customWidth="1"/>
    <col min="4" max="4" width="15.5703125" style="33" customWidth="1"/>
    <col min="5" max="5" width="64.5703125" style="21" bestFit="1" customWidth="1"/>
    <col min="7" max="7" width="48.140625" customWidth="1"/>
    <col min="8" max="8" width="17.85546875" style="33" bestFit="1" customWidth="1"/>
    <col min="9" max="9" width="15.5703125" style="33" customWidth="1"/>
    <col min="10" max="10" width="64.5703125" style="21" bestFit="1" customWidth="1"/>
  </cols>
  <sheetData>
    <row r="2" spans="2:10" ht="18" x14ac:dyDescent="0.25">
      <c r="B2" s="35" t="s">
        <v>14</v>
      </c>
      <c r="C2" s="23"/>
      <c r="D2" s="24"/>
      <c r="E2" s="14"/>
      <c r="G2" s="10"/>
      <c r="H2" s="23"/>
      <c r="I2" s="24"/>
      <c r="J2" s="14"/>
    </row>
    <row r="3" spans="2:10" x14ac:dyDescent="0.25">
      <c r="B3" s="1"/>
      <c r="C3" s="25"/>
      <c r="D3" s="25"/>
      <c r="E3" s="15"/>
      <c r="G3" s="1"/>
      <c r="H3" s="25"/>
      <c r="I3" s="25"/>
      <c r="J3" s="15"/>
    </row>
    <row r="4" spans="2:10" ht="14.45" customHeight="1" x14ac:dyDescent="0.25">
      <c r="B4" s="55" t="s">
        <v>17</v>
      </c>
      <c r="C4" s="57" t="s">
        <v>0</v>
      </c>
      <c r="D4" s="51">
        <v>44196</v>
      </c>
      <c r="E4" s="59" t="s">
        <v>1</v>
      </c>
      <c r="G4" s="55" t="s">
        <v>15</v>
      </c>
      <c r="H4" s="57" t="str">
        <f>C4</f>
        <v>Ownership %</v>
      </c>
      <c r="I4" s="51">
        <f t="shared" ref="I4" si="0">D4</f>
        <v>44196</v>
      </c>
      <c r="J4" s="53" t="str">
        <f>E4</f>
        <v>Valuation methodology</v>
      </c>
    </row>
    <row r="5" spans="2:10" ht="14.45" customHeight="1" x14ac:dyDescent="0.25">
      <c r="B5" s="56"/>
      <c r="C5" s="58"/>
      <c r="D5" s="52"/>
      <c r="E5" s="60"/>
      <c r="G5" s="56"/>
      <c r="H5" s="58"/>
      <c r="I5" s="52"/>
      <c r="J5" s="54"/>
    </row>
    <row r="6" spans="2:10" ht="20.100000000000001" customHeight="1" x14ac:dyDescent="0.25">
      <c r="B6" s="2" t="s">
        <v>2</v>
      </c>
      <c r="C6" s="26"/>
      <c r="D6" s="3">
        <f>SUM(D8:D16)</f>
        <v>27128</v>
      </c>
      <c r="E6" s="16"/>
      <c r="G6" s="2" t="str">
        <f>B6</f>
        <v>Investments</v>
      </c>
      <c r="H6" s="26"/>
      <c r="I6" s="3">
        <f>SUM(I8:I16)</f>
        <v>33288</v>
      </c>
      <c r="J6" s="16"/>
    </row>
    <row r="7" spans="2:10" ht="20.100000000000001" customHeight="1" x14ac:dyDescent="0.25">
      <c r="B7" s="36" t="s">
        <v>21</v>
      </c>
      <c r="C7" s="29"/>
      <c r="D7" s="6">
        <f>SUM(D8:D13)</f>
        <v>26778</v>
      </c>
      <c r="E7" s="17"/>
      <c r="G7" s="36" t="str">
        <f t="shared" ref="G7:H23" si="1">B7</f>
        <v>Companies</v>
      </c>
      <c r="H7" s="29"/>
      <c r="I7" s="6">
        <f>SUM(I8:I13)</f>
        <v>32859</v>
      </c>
      <c r="J7" s="17"/>
    </row>
    <row r="8" spans="2:10" ht="20.100000000000001" customHeight="1" x14ac:dyDescent="0.25">
      <c r="B8" s="4" t="s">
        <v>4</v>
      </c>
      <c r="C8" s="27">
        <v>0.2291</v>
      </c>
      <c r="D8" s="37">
        <v>8383</v>
      </c>
      <c r="E8" s="5" t="s">
        <v>5</v>
      </c>
      <c r="G8" s="4" t="str">
        <f t="shared" si="1"/>
        <v>Ferrari</v>
      </c>
      <c r="H8" s="27">
        <f t="shared" si="1"/>
        <v>0.2291</v>
      </c>
      <c r="I8" s="37">
        <v>10286</v>
      </c>
      <c r="J8" s="5" t="str">
        <f t="shared" ref="J8:J16" si="2">E8</f>
        <v>Official market price</v>
      </c>
    </row>
    <row r="9" spans="2:10" ht="20.100000000000001" customHeight="1" x14ac:dyDescent="0.25">
      <c r="B9" s="4" t="s">
        <v>3</v>
      </c>
      <c r="C9" s="27">
        <v>1</v>
      </c>
      <c r="D9" s="37">
        <v>6723</v>
      </c>
      <c r="E9" s="5" t="s">
        <v>19</v>
      </c>
      <c r="G9" s="4" t="str">
        <f t="shared" si="1"/>
        <v>PartnerRe</v>
      </c>
      <c r="H9" s="27">
        <f t="shared" si="1"/>
        <v>1</v>
      </c>
      <c r="I9" s="37">
        <v>8250</v>
      </c>
      <c r="J9" s="5" t="str">
        <f t="shared" si="2"/>
        <v>Fair value</v>
      </c>
    </row>
    <row r="10" spans="2:10" ht="20.100000000000001" customHeight="1" x14ac:dyDescent="0.25">
      <c r="B10" s="4" t="s">
        <v>6</v>
      </c>
      <c r="C10" s="27">
        <v>0.28539999999999999</v>
      </c>
      <c r="D10" s="37">
        <v>6588</v>
      </c>
      <c r="E10" s="5" t="s">
        <v>5</v>
      </c>
      <c r="G10" s="4" t="str">
        <f t="shared" si="1"/>
        <v>Fiat Chrysler Automobiles</v>
      </c>
      <c r="H10" s="27">
        <f t="shared" si="1"/>
        <v>0.28539999999999999</v>
      </c>
      <c r="I10" s="37">
        <v>8085</v>
      </c>
      <c r="J10" s="5" t="str">
        <f t="shared" si="2"/>
        <v>Official market price</v>
      </c>
    </row>
    <row r="11" spans="2:10" ht="20.100000000000001" customHeight="1" x14ac:dyDescent="0.25">
      <c r="B11" s="4" t="s">
        <v>7</v>
      </c>
      <c r="C11" s="27">
        <v>0.26889999999999997</v>
      </c>
      <c r="D11" s="37">
        <v>3789</v>
      </c>
      <c r="E11" s="5" t="s">
        <v>5</v>
      </c>
      <c r="G11" s="4" t="str">
        <f t="shared" si="1"/>
        <v>CNH Industrial</v>
      </c>
      <c r="H11" s="27">
        <f t="shared" si="1"/>
        <v>0.26889999999999997</v>
      </c>
      <c r="I11" s="37">
        <v>4649</v>
      </c>
      <c r="J11" s="5" t="str">
        <f t="shared" si="2"/>
        <v>Official market price</v>
      </c>
    </row>
    <row r="12" spans="2:10" ht="20.100000000000001" customHeight="1" x14ac:dyDescent="0.25">
      <c r="B12" s="4" t="s">
        <v>8</v>
      </c>
      <c r="C12" s="27">
        <v>0.63770000000000004</v>
      </c>
      <c r="D12" s="37">
        <v>691</v>
      </c>
      <c r="E12" s="5" t="s">
        <v>5</v>
      </c>
      <c r="G12" s="4" t="str">
        <f t="shared" si="1"/>
        <v>Juventus Football Club</v>
      </c>
      <c r="H12" s="27">
        <f t="shared" si="1"/>
        <v>0.63770000000000004</v>
      </c>
      <c r="I12" s="37">
        <v>848</v>
      </c>
      <c r="J12" s="5" t="str">
        <f t="shared" si="2"/>
        <v>Official market price</v>
      </c>
    </row>
    <row r="13" spans="2:10" ht="20.100000000000001" customHeight="1" x14ac:dyDescent="0.25">
      <c r="B13" s="4" t="s">
        <v>34</v>
      </c>
      <c r="C13" s="27"/>
      <c r="D13" s="37">
        <v>604</v>
      </c>
      <c r="E13" s="5" t="s">
        <v>19</v>
      </c>
      <c r="G13" s="4" t="str">
        <f t="shared" si="1"/>
        <v>Other companies</v>
      </c>
      <c r="H13" s="27"/>
      <c r="I13" s="37">
        <v>741</v>
      </c>
      <c r="J13" s="5" t="str">
        <f t="shared" si="2"/>
        <v>Fair value</v>
      </c>
    </row>
    <row r="14" spans="2:10" ht="20.100000000000001" customHeight="1" x14ac:dyDescent="0.25">
      <c r="B14" s="36" t="s">
        <v>27</v>
      </c>
      <c r="C14" s="27"/>
      <c r="D14" s="37">
        <v>163</v>
      </c>
      <c r="E14" s="5" t="s">
        <v>19</v>
      </c>
      <c r="G14" s="36" t="str">
        <f t="shared" si="1"/>
        <v>Partnerships (c)</v>
      </c>
      <c r="H14" s="27"/>
      <c r="I14" s="37">
        <v>200</v>
      </c>
      <c r="J14" s="5" t="str">
        <f t="shared" si="2"/>
        <v>Fair value</v>
      </c>
    </row>
    <row r="15" spans="2:10" ht="20.100000000000001" customHeight="1" x14ac:dyDescent="0.25">
      <c r="B15" s="36" t="s">
        <v>28</v>
      </c>
      <c r="C15" s="27"/>
      <c r="D15" s="37">
        <v>114</v>
      </c>
      <c r="E15" s="5" t="s">
        <v>19</v>
      </c>
      <c r="G15" s="36" t="str">
        <f t="shared" si="1"/>
        <v>Seeds (d)</v>
      </c>
      <c r="H15" s="27"/>
      <c r="I15" s="37">
        <v>140</v>
      </c>
      <c r="J15" s="5" t="str">
        <f t="shared" si="2"/>
        <v>Fair value</v>
      </c>
    </row>
    <row r="16" spans="2:10" ht="20.100000000000001" customHeight="1" x14ac:dyDescent="0.25">
      <c r="B16" s="36" t="s">
        <v>29</v>
      </c>
      <c r="C16" s="28"/>
      <c r="D16" s="37">
        <v>73</v>
      </c>
      <c r="E16" s="7" t="s">
        <v>20</v>
      </c>
      <c r="G16" s="36" t="str">
        <f t="shared" si="1"/>
        <v>Other investments (e)</v>
      </c>
      <c r="H16" s="28"/>
      <c r="I16" s="37">
        <v>89</v>
      </c>
      <c r="J16" s="5" t="str">
        <f t="shared" si="2"/>
        <v>Fair value/ Official market price</v>
      </c>
    </row>
    <row r="17" spans="2:10" ht="20.100000000000001" customHeight="1" x14ac:dyDescent="0.25">
      <c r="B17" s="2" t="s">
        <v>9</v>
      </c>
      <c r="C17" s="26"/>
      <c r="D17" s="3">
        <f>SUM(D18:D19)</f>
        <v>1023</v>
      </c>
      <c r="E17" s="16"/>
      <c r="G17" s="2" t="str">
        <f t="shared" si="1"/>
        <v xml:space="preserve">Other Assets </v>
      </c>
      <c r="H17" s="26"/>
      <c r="I17" s="3">
        <f>SUM(I18:I19)</f>
        <v>1256</v>
      </c>
      <c r="J17" s="16"/>
    </row>
    <row r="18" spans="2:10" ht="20.100000000000001" customHeight="1" x14ac:dyDescent="0.25">
      <c r="B18" s="4" t="s">
        <v>10</v>
      </c>
      <c r="C18" s="29"/>
      <c r="D18" s="37">
        <v>859</v>
      </c>
      <c r="E18" s="17"/>
      <c r="G18" s="4" t="str">
        <f t="shared" si="1"/>
        <v>Cash and cash equivalents and Financial assets</v>
      </c>
      <c r="H18" s="29"/>
      <c r="I18" s="37">
        <v>1054</v>
      </c>
      <c r="J18" s="17"/>
    </row>
    <row r="19" spans="2:10" ht="20.100000000000001" customHeight="1" x14ac:dyDescent="0.25">
      <c r="B19" s="4" t="s">
        <v>26</v>
      </c>
      <c r="C19" s="29"/>
      <c r="D19" s="37">
        <v>164</v>
      </c>
      <c r="E19" s="17"/>
      <c r="G19" s="4" t="str">
        <f t="shared" si="1"/>
        <v>Treasury stock (f)</v>
      </c>
      <c r="H19" s="29"/>
      <c r="I19" s="37">
        <v>202</v>
      </c>
      <c r="J19" s="17"/>
    </row>
    <row r="20" spans="2:10" ht="20.100000000000001" customHeight="1" thickBot="1" x14ac:dyDescent="0.3">
      <c r="B20" s="8" t="s">
        <v>11</v>
      </c>
      <c r="C20" s="30"/>
      <c r="D20" s="9">
        <f>D6+D17</f>
        <v>28151</v>
      </c>
      <c r="E20" s="18"/>
      <c r="G20" s="8" t="str">
        <f t="shared" si="1"/>
        <v>Gross Asset Value</v>
      </c>
      <c r="H20" s="30"/>
      <c r="I20" s="9">
        <f>I6+I17</f>
        <v>34544</v>
      </c>
      <c r="J20" s="18"/>
    </row>
    <row r="21" spans="2:10" ht="20.100000000000001" customHeight="1" x14ac:dyDescent="0.25">
      <c r="B21" s="10" t="s">
        <v>12</v>
      </c>
      <c r="C21" s="31"/>
      <c r="D21" s="11">
        <v>-4110</v>
      </c>
      <c r="E21" s="19"/>
      <c r="G21" s="10" t="str">
        <f t="shared" si="1"/>
        <v>Gross Debt</v>
      </c>
      <c r="H21" s="31"/>
      <c r="I21" s="11">
        <v>-5043</v>
      </c>
      <c r="J21" s="19"/>
    </row>
    <row r="22" spans="2:10" ht="20.100000000000001" customHeight="1" thickBot="1" x14ac:dyDescent="0.3">
      <c r="B22" s="8" t="s">
        <v>13</v>
      </c>
      <c r="C22" s="30"/>
      <c r="D22" s="9">
        <f>D20+D21</f>
        <v>24041</v>
      </c>
      <c r="E22" s="18"/>
      <c r="G22" s="8" t="str">
        <f>B22</f>
        <v>Net Asset Value (NAV)</v>
      </c>
      <c r="H22" s="30"/>
      <c r="I22" s="9">
        <f>I20+I21</f>
        <v>29501</v>
      </c>
      <c r="J22" s="18"/>
    </row>
    <row r="23" spans="2:10" ht="20.100000000000001" customHeight="1" x14ac:dyDescent="0.25">
      <c r="B23" s="39" t="s">
        <v>16</v>
      </c>
      <c r="C23" s="40"/>
      <c r="D23" s="41">
        <v>235.516639</v>
      </c>
      <c r="E23" s="34"/>
      <c r="G23" s="39" t="str">
        <f t="shared" si="1"/>
        <v>Number of shares</v>
      </c>
      <c r="H23" s="40"/>
      <c r="I23" s="41">
        <v>235.516639</v>
      </c>
      <c r="J23" s="34"/>
    </row>
    <row r="24" spans="2:10" ht="20.100000000000001" customHeight="1" thickBot="1" x14ac:dyDescent="0.3">
      <c r="B24" s="12" t="s">
        <v>25</v>
      </c>
      <c r="C24" s="32"/>
      <c r="D24" s="13">
        <f>D22/D23</f>
        <v>102.07771349862037</v>
      </c>
      <c r="E24" s="20"/>
      <c r="G24" s="12" t="s">
        <v>24</v>
      </c>
      <c r="H24" s="32"/>
      <c r="I24" s="13">
        <f>I22/I23</f>
        <v>125.26078889908071</v>
      </c>
      <c r="J24" s="20"/>
    </row>
    <row r="25" spans="2:10" ht="20.100000000000001" customHeight="1" x14ac:dyDescent="0.25"/>
    <row r="26" spans="2:10" ht="34.9" customHeight="1" x14ac:dyDescent="0.25">
      <c r="B26" s="50" t="s">
        <v>35</v>
      </c>
      <c r="C26" s="50"/>
      <c r="D26" s="50"/>
      <c r="E26" s="50"/>
      <c r="F26" s="22"/>
      <c r="G26" s="50" t="s">
        <v>40</v>
      </c>
      <c r="H26" s="50"/>
      <c r="I26" s="50"/>
      <c r="J26" s="50"/>
    </row>
    <row r="27" spans="2:10" ht="34.9" customHeight="1" x14ac:dyDescent="0.25">
      <c r="B27" s="50" t="s">
        <v>36</v>
      </c>
      <c r="C27" s="50"/>
      <c r="D27" s="50"/>
      <c r="E27" s="50"/>
      <c r="F27" s="22"/>
      <c r="G27" s="50" t="s">
        <v>41</v>
      </c>
      <c r="H27" s="50"/>
      <c r="I27" s="50"/>
      <c r="J27" s="50"/>
    </row>
    <row r="28" spans="2:10" ht="34.9" customHeight="1" x14ac:dyDescent="0.25">
      <c r="B28" s="50" t="s">
        <v>37</v>
      </c>
      <c r="C28" s="50"/>
      <c r="D28" s="50"/>
      <c r="E28" s="50"/>
      <c r="F28" s="22"/>
      <c r="G28" s="50" t="s">
        <v>43</v>
      </c>
      <c r="H28" s="50"/>
      <c r="I28" s="50"/>
      <c r="J28" s="50"/>
    </row>
    <row r="29" spans="2:10" ht="34.9" customHeight="1" x14ac:dyDescent="0.25">
      <c r="B29" s="50" t="s">
        <v>55</v>
      </c>
      <c r="C29" s="50"/>
      <c r="D29" s="50"/>
      <c r="E29" s="50"/>
      <c r="G29" s="50" t="s">
        <v>42</v>
      </c>
      <c r="H29" s="50"/>
      <c r="I29" s="50"/>
      <c r="J29" s="50"/>
    </row>
    <row r="30" spans="2:10" ht="34.9" customHeight="1" x14ac:dyDescent="0.25">
      <c r="B30" s="50" t="s">
        <v>38</v>
      </c>
      <c r="C30" s="50"/>
      <c r="D30" s="50"/>
      <c r="E30" s="50"/>
      <c r="G30" s="50" t="s">
        <v>45</v>
      </c>
      <c r="H30" s="50"/>
      <c r="I30" s="50"/>
      <c r="J30" s="50"/>
    </row>
    <row r="31" spans="2:10" ht="34.9" customHeight="1" x14ac:dyDescent="0.25">
      <c r="B31" s="50" t="s">
        <v>39</v>
      </c>
      <c r="C31" s="50"/>
      <c r="D31" s="50"/>
      <c r="E31" s="50"/>
      <c r="G31" s="50" t="s">
        <v>44</v>
      </c>
      <c r="H31" s="50"/>
      <c r="I31" s="50"/>
      <c r="J31" s="50"/>
    </row>
    <row r="32" spans="2:10" ht="37.5" customHeight="1" x14ac:dyDescent="0.25">
      <c r="B32" s="63" t="s">
        <v>56</v>
      </c>
      <c r="C32" s="63"/>
      <c r="D32" s="63"/>
      <c r="E32" s="63"/>
      <c r="G32" s="62" t="s">
        <v>56</v>
      </c>
      <c r="H32" s="62"/>
      <c r="I32" s="62"/>
      <c r="J32" s="62"/>
    </row>
    <row r="33" spans="1:10" ht="20.100000000000001" customHeight="1" x14ac:dyDescent="0.25">
      <c r="B33" s="35" t="s">
        <v>18</v>
      </c>
    </row>
    <row r="34" spans="1:10" ht="20.100000000000001" customHeight="1" x14ac:dyDescent="0.25"/>
    <row r="36" spans="1:10" ht="20.100000000000001" customHeight="1" x14ac:dyDescent="0.25"/>
    <row r="37" spans="1:10" ht="20.100000000000001" customHeight="1" x14ac:dyDescent="0.25"/>
    <row r="38" spans="1:10" ht="20.100000000000001" customHeight="1" x14ac:dyDescent="0.25"/>
    <row r="39" spans="1:10" ht="20.100000000000001" customHeight="1" x14ac:dyDescent="0.25"/>
    <row r="40" spans="1:10" ht="20.100000000000001" customHeight="1" x14ac:dyDescent="0.25"/>
    <row r="41" spans="1:10" ht="20.100000000000001" customHeight="1" x14ac:dyDescent="0.25"/>
    <row r="42" spans="1:10" ht="20.100000000000001" customHeight="1" x14ac:dyDescent="0.25"/>
    <row r="43" spans="1:10" ht="20.100000000000001" customHeight="1" x14ac:dyDescent="0.25"/>
    <row r="45" spans="1:10" s="33" customFormat="1" ht="44.1" customHeight="1" x14ac:dyDescent="0.25">
      <c r="A45"/>
      <c r="B45"/>
      <c r="E45" s="21"/>
      <c r="F45" s="22"/>
      <c r="G45"/>
      <c r="J45" s="21"/>
    </row>
    <row r="46" spans="1:10" s="33" customFormat="1" ht="23.1" customHeight="1" x14ac:dyDescent="0.25">
      <c r="A46"/>
      <c r="B46"/>
      <c r="E46" s="21"/>
      <c r="F46" s="22"/>
      <c r="G46"/>
      <c r="H46"/>
      <c r="J46" s="21"/>
    </row>
    <row r="47" spans="1:10" s="33" customFormat="1" ht="15.75" customHeight="1" x14ac:dyDescent="0.25">
      <c r="A47"/>
      <c r="B47"/>
      <c r="E47" s="21"/>
      <c r="F47" s="22"/>
      <c r="G47"/>
      <c r="J47" s="21"/>
    </row>
    <row r="66" spans="1:10" s="33" customFormat="1" ht="15.75" x14ac:dyDescent="0.25">
      <c r="A66" s="42"/>
      <c r="B66" s="44" t="s">
        <v>30</v>
      </c>
      <c r="E66" s="21"/>
      <c r="F66"/>
      <c r="G66"/>
      <c r="J66" s="21"/>
    </row>
    <row r="68" spans="1:10" s="33" customFormat="1" outlineLevel="1" x14ac:dyDescent="0.25">
      <c r="A68"/>
      <c r="B68" t="s">
        <v>4</v>
      </c>
      <c r="C68" s="38">
        <f>+I8</f>
        <v>10286</v>
      </c>
      <c r="E68" s="21"/>
      <c r="F68"/>
      <c r="G68"/>
      <c r="J68" s="21"/>
    </row>
    <row r="69" spans="1:10" s="33" customFormat="1" outlineLevel="1" x14ac:dyDescent="0.25">
      <c r="A69"/>
      <c r="B69" t="s">
        <v>3</v>
      </c>
      <c r="C69" s="38">
        <f t="shared" ref="C69:C72" si="3">+I9</f>
        <v>8250</v>
      </c>
      <c r="E69" s="21"/>
      <c r="F69"/>
      <c r="G69"/>
      <c r="J69" s="21"/>
    </row>
    <row r="70" spans="1:10" s="33" customFormat="1" outlineLevel="1" x14ac:dyDescent="0.25">
      <c r="A70"/>
      <c r="B70" t="s">
        <v>6</v>
      </c>
      <c r="C70" s="38">
        <f t="shared" si="3"/>
        <v>8085</v>
      </c>
      <c r="E70" s="21"/>
      <c r="F70"/>
      <c r="G70"/>
      <c r="J70" s="21"/>
    </row>
    <row r="71" spans="1:10" s="33" customFormat="1" outlineLevel="1" x14ac:dyDescent="0.25">
      <c r="A71"/>
      <c r="B71" t="s">
        <v>7</v>
      </c>
      <c r="C71" s="38">
        <f>+I11</f>
        <v>4649</v>
      </c>
      <c r="E71" s="21"/>
      <c r="F71"/>
      <c r="G71"/>
      <c r="J71" s="21"/>
    </row>
    <row r="72" spans="1:10" s="33" customFormat="1" outlineLevel="1" x14ac:dyDescent="0.25">
      <c r="A72"/>
      <c r="B72" t="s">
        <v>8</v>
      </c>
      <c r="C72" s="38">
        <f t="shared" si="3"/>
        <v>848</v>
      </c>
      <c r="E72" s="21"/>
      <c r="F72"/>
      <c r="G72"/>
      <c r="J72" s="21"/>
    </row>
    <row r="73" spans="1:10" s="33" customFormat="1" outlineLevel="1" x14ac:dyDescent="0.25">
      <c r="A73"/>
      <c r="B73" t="s">
        <v>31</v>
      </c>
      <c r="C73" s="38">
        <f>+I13</f>
        <v>741</v>
      </c>
      <c r="E73" s="21"/>
      <c r="F73"/>
      <c r="G73"/>
      <c r="J73" s="21"/>
    </row>
    <row r="74" spans="1:10" s="33" customFormat="1" outlineLevel="1" x14ac:dyDescent="0.25">
      <c r="A74"/>
      <c r="B74" t="s">
        <v>22</v>
      </c>
      <c r="C74" s="38">
        <f>+I14+I15+I16</f>
        <v>429</v>
      </c>
      <c r="E74" s="21"/>
      <c r="F74"/>
      <c r="G74"/>
      <c r="J74" s="21"/>
    </row>
    <row r="75" spans="1:10" s="33" customFormat="1" outlineLevel="1" x14ac:dyDescent="0.25">
      <c r="A75"/>
      <c r="B75" t="s">
        <v>23</v>
      </c>
      <c r="C75" s="38">
        <f>+I17</f>
        <v>1256</v>
      </c>
      <c r="E75" s="21"/>
      <c r="F75"/>
      <c r="G75"/>
      <c r="J75" s="21"/>
    </row>
    <row r="76" spans="1:10" s="33" customFormat="1" x14ac:dyDescent="0.25">
      <c r="A76"/>
      <c r="B76"/>
      <c r="E76" s="21"/>
      <c r="F76"/>
      <c r="G76"/>
      <c r="J76" s="21"/>
    </row>
  </sheetData>
  <mergeCells count="22">
    <mergeCell ref="B32:E32"/>
    <mergeCell ref="G32:J32"/>
    <mergeCell ref="G28:J28"/>
    <mergeCell ref="B28:E28"/>
    <mergeCell ref="G29:J29"/>
    <mergeCell ref="G30:J30"/>
    <mergeCell ref="I4:I5"/>
    <mergeCell ref="J4:J5"/>
    <mergeCell ref="B26:E26"/>
    <mergeCell ref="G26:J26"/>
    <mergeCell ref="B27:E27"/>
    <mergeCell ref="G27:J27"/>
    <mergeCell ref="B4:B5"/>
    <mergeCell ref="C4:C5"/>
    <mergeCell ref="D4:D5"/>
    <mergeCell ref="E4:E5"/>
    <mergeCell ref="G4:G5"/>
    <mergeCell ref="H4:H5"/>
    <mergeCell ref="B30:E30"/>
    <mergeCell ref="G31:J31"/>
    <mergeCell ref="B31:E31"/>
    <mergeCell ref="B29:E29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showGridLines="0" topLeftCell="A18" zoomScale="70" zoomScaleNormal="70" workbookViewId="0">
      <selection activeCell="B32" sqref="B32:E32"/>
    </sheetView>
  </sheetViews>
  <sheetFormatPr defaultRowHeight="15" outlineLevelRow="1" x14ac:dyDescent="0.25"/>
  <cols>
    <col min="2" max="2" width="48.140625" customWidth="1"/>
    <col min="3" max="3" width="17.85546875" style="33" bestFit="1" customWidth="1"/>
    <col min="4" max="4" width="15.5703125" style="33" customWidth="1"/>
    <col min="5" max="5" width="64.5703125" style="21" bestFit="1" customWidth="1"/>
    <col min="7" max="7" width="48.140625" customWidth="1"/>
    <col min="8" max="8" width="17.85546875" style="33" bestFit="1" customWidth="1"/>
    <col min="9" max="9" width="15.5703125" style="33" customWidth="1"/>
    <col min="10" max="10" width="64.5703125" style="21" bestFit="1" customWidth="1"/>
  </cols>
  <sheetData>
    <row r="2" spans="2:10" ht="18" x14ac:dyDescent="0.25">
      <c r="B2" s="35" t="s">
        <v>14</v>
      </c>
      <c r="C2" s="23"/>
      <c r="D2" s="24"/>
      <c r="E2" s="14"/>
      <c r="G2" s="10"/>
      <c r="H2" s="23"/>
      <c r="I2" s="24"/>
      <c r="J2" s="14"/>
    </row>
    <row r="3" spans="2:10" x14ac:dyDescent="0.25">
      <c r="B3" s="1"/>
      <c r="C3" s="25"/>
      <c r="D3" s="25"/>
      <c r="E3" s="15"/>
      <c r="G3" s="1"/>
      <c r="H3" s="25"/>
      <c r="I3" s="25"/>
      <c r="J3" s="15"/>
    </row>
    <row r="4" spans="2:10" ht="14.45" customHeight="1" x14ac:dyDescent="0.25">
      <c r="B4" s="55" t="s">
        <v>17</v>
      </c>
      <c r="C4" s="57" t="s">
        <v>0</v>
      </c>
      <c r="D4" s="51">
        <v>44377</v>
      </c>
      <c r="E4" s="59" t="s">
        <v>1</v>
      </c>
      <c r="G4" s="55" t="s">
        <v>15</v>
      </c>
      <c r="H4" s="57" t="str">
        <f>C4</f>
        <v>Ownership %</v>
      </c>
      <c r="I4" s="51">
        <f t="shared" ref="I4" si="0">D4</f>
        <v>44377</v>
      </c>
      <c r="J4" s="53" t="str">
        <f>E4</f>
        <v>Valuation methodology</v>
      </c>
    </row>
    <row r="5" spans="2:10" ht="14.45" customHeight="1" x14ac:dyDescent="0.25">
      <c r="B5" s="56"/>
      <c r="C5" s="58"/>
      <c r="D5" s="52"/>
      <c r="E5" s="60"/>
      <c r="G5" s="56"/>
      <c r="H5" s="58"/>
      <c r="I5" s="52"/>
      <c r="J5" s="54"/>
    </row>
    <row r="6" spans="2:10" ht="20.100000000000001" customHeight="1" x14ac:dyDescent="0.25">
      <c r="B6" s="2" t="s">
        <v>2</v>
      </c>
      <c r="C6" s="26"/>
      <c r="D6" s="3">
        <f>SUM(D8:D16)</f>
        <v>30031</v>
      </c>
      <c r="E6" s="16"/>
      <c r="G6" s="2" t="str">
        <f>B6</f>
        <v>Investments</v>
      </c>
      <c r="H6" s="26"/>
      <c r="I6" s="3">
        <f>SUM(I8:I16)</f>
        <v>35689</v>
      </c>
      <c r="J6" s="16"/>
    </row>
    <row r="7" spans="2:10" ht="20.100000000000001" customHeight="1" x14ac:dyDescent="0.25">
      <c r="B7" s="36" t="s">
        <v>21</v>
      </c>
      <c r="C7" s="29"/>
      <c r="D7" s="6">
        <f>SUM(D8:D13)</f>
        <v>28491</v>
      </c>
      <c r="E7" s="17"/>
      <c r="G7" s="36" t="str">
        <f t="shared" ref="G7:G23" si="1">B7</f>
        <v>Companies</v>
      </c>
      <c r="H7" s="29"/>
      <c r="I7" s="6">
        <f>SUM(I8:I13)</f>
        <v>33859</v>
      </c>
      <c r="J7" s="17"/>
    </row>
    <row r="8" spans="2:10" ht="20.100000000000001" customHeight="1" x14ac:dyDescent="0.25">
      <c r="B8" s="4" t="s">
        <v>4</v>
      </c>
      <c r="C8" s="45">
        <v>0.22900000000000001</v>
      </c>
      <c r="D8" s="37">
        <v>7732</v>
      </c>
      <c r="E8" s="5" t="s">
        <v>5</v>
      </c>
      <c r="G8" s="4" t="str">
        <f t="shared" si="1"/>
        <v>Ferrari</v>
      </c>
      <c r="H8" s="27">
        <f t="shared" ref="H8:H12" si="2">C8</f>
        <v>0.22900000000000001</v>
      </c>
      <c r="I8" s="37">
        <v>9189</v>
      </c>
      <c r="J8" s="5" t="str">
        <f>+E8</f>
        <v>Official market price</v>
      </c>
    </row>
    <row r="9" spans="2:10" ht="20.100000000000001" customHeight="1" x14ac:dyDescent="0.25">
      <c r="B9" s="4" t="s">
        <v>32</v>
      </c>
      <c r="C9" s="45">
        <v>0.14399999999999999</v>
      </c>
      <c r="D9" s="37">
        <v>7440</v>
      </c>
      <c r="E9" s="5" t="s">
        <v>5</v>
      </c>
      <c r="G9" s="4" t="str">
        <f t="shared" si="1"/>
        <v>Stellantis</v>
      </c>
      <c r="H9" s="27">
        <f t="shared" si="2"/>
        <v>0.14399999999999999</v>
      </c>
      <c r="I9" s="37">
        <v>8842</v>
      </c>
      <c r="J9" s="5" t="str">
        <f t="shared" ref="J9:J16" si="3">+E9</f>
        <v>Official market price</v>
      </c>
    </row>
    <row r="10" spans="2:10" ht="20.100000000000001" customHeight="1" x14ac:dyDescent="0.25">
      <c r="B10" s="4" t="s">
        <v>3</v>
      </c>
      <c r="C10" s="45">
        <v>1</v>
      </c>
      <c r="D10" s="37">
        <v>6942</v>
      </c>
      <c r="E10" s="5" t="s">
        <v>19</v>
      </c>
      <c r="G10" s="4" t="str">
        <f t="shared" si="1"/>
        <v>PartnerRe</v>
      </c>
      <c r="H10" s="27">
        <f t="shared" si="2"/>
        <v>1</v>
      </c>
      <c r="I10" s="37">
        <v>8250</v>
      </c>
      <c r="J10" s="5" t="str">
        <f t="shared" si="3"/>
        <v>Fair value</v>
      </c>
    </row>
    <row r="11" spans="2:10" ht="20.100000000000001" customHeight="1" x14ac:dyDescent="0.25">
      <c r="B11" s="4" t="s">
        <v>7</v>
      </c>
      <c r="C11" s="45">
        <v>0.26900000000000002</v>
      </c>
      <c r="D11" s="37">
        <v>5109</v>
      </c>
      <c r="E11" s="5" t="s">
        <v>5</v>
      </c>
      <c r="G11" s="4" t="str">
        <f t="shared" si="1"/>
        <v>CNH Industrial</v>
      </c>
      <c r="H11" s="27">
        <f t="shared" si="2"/>
        <v>0.26900000000000002</v>
      </c>
      <c r="I11" s="37">
        <v>6072</v>
      </c>
      <c r="J11" s="5" t="str">
        <f t="shared" si="3"/>
        <v>Official market price</v>
      </c>
    </row>
    <row r="12" spans="2:10" ht="20.100000000000001" customHeight="1" x14ac:dyDescent="0.25">
      <c r="B12" s="4" t="s">
        <v>33</v>
      </c>
      <c r="C12" s="45">
        <v>0.63800000000000001</v>
      </c>
      <c r="D12" s="37">
        <v>612</v>
      </c>
      <c r="E12" s="5" t="s">
        <v>5</v>
      </c>
      <c r="G12" s="4" t="str">
        <f t="shared" si="1"/>
        <v>Juventus</v>
      </c>
      <c r="H12" s="27">
        <f t="shared" si="2"/>
        <v>0.63800000000000001</v>
      </c>
      <c r="I12" s="37">
        <v>727</v>
      </c>
      <c r="J12" s="5" t="str">
        <f t="shared" si="3"/>
        <v>Official market price</v>
      </c>
    </row>
    <row r="13" spans="2:10" ht="20.100000000000001" customHeight="1" x14ac:dyDescent="0.25">
      <c r="B13" s="4" t="s">
        <v>31</v>
      </c>
      <c r="D13" s="37">
        <v>656</v>
      </c>
      <c r="E13" s="5" t="s">
        <v>19</v>
      </c>
      <c r="G13" s="4" t="str">
        <f t="shared" si="1"/>
        <v>Other Companies</v>
      </c>
      <c r="H13" s="27"/>
      <c r="I13" s="37">
        <v>779</v>
      </c>
      <c r="J13" s="5" t="str">
        <f t="shared" si="3"/>
        <v>Fair value</v>
      </c>
    </row>
    <row r="14" spans="2:10" ht="20.100000000000001" customHeight="1" x14ac:dyDescent="0.25">
      <c r="B14" s="36" t="s">
        <v>27</v>
      </c>
      <c r="C14" s="27"/>
      <c r="D14" s="37">
        <v>835</v>
      </c>
      <c r="E14" s="5" t="s">
        <v>19</v>
      </c>
      <c r="G14" s="36" t="str">
        <f t="shared" si="1"/>
        <v>Partnerships (c)</v>
      </c>
      <c r="H14" s="27"/>
      <c r="I14" s="37">
        <v>993</v>
      </c>
      <c r="J14" s="5" t="str">
        <f t="shared" si="3"/>
        <v>Fair value</v>
      </c>
    </row>
    <row r="15" spans="2:10" ht="20.100000000000001" customHeight="1" x14ac:dyDescent="0.25">
      <c r="B15" s="36" t="s">
        <v>28</v>
      </c>
      <c r="C15" s="27"/>
      <c r="D15" s="37">
        <v>273</v>
      </c>
      <c r="E15" s="5" t="s">
        <v>19</v>
      </c>
      <c r="G15" s="36" t="str">
        <f t="shared" si="1"/>
        <v>Seeds (d)</v>
      </c>
      <c r="H15" s="27"/>
      <c r="I15" s="37">
        <v>324</v>
      </c>
      <c r="J15" s="5" t="str">
        <f t="shared" si="3"/>
        <v>Fair value</v>
      </c>
    </row>
    <row r="16" spans="2:10" ht="20.100000000000001" customHeight="1" x14ac:dyDescent="0.25">
      <c r="B16" s="36" t="s">
        <v>29</v>
      </c>
      <c r="C16" s="28"/>
      <c r="D16" s="37">
        <v>432</v>
      </c>
      <c r="E16" s="7" t="s">
        <v>20</v>
      </c>
      <c r="G16" s="36" t="str">
        <f t="shared" si="1"/>
        <v>Other investments (e)</v>
      </c>
      <c r="H16" s="28"/>
      <c r="I16" s="37">
        <v>513</v>
      </c>
      <c r="J16" s="5" t="str">
        <f t="shared" si="3"/>
        <v>Fair value/ Official market price</v>
      </c>
    </row>
    <row r="17" spans="2:14" ht="20.100000000000001" customHeight="1" x14ac:dyDescent="0.25">
      <c r="B17" s="2" t="s">
        <v>9</v>
      </c>
      <c r="C17" s="26"/>
      <c r="D17" s="3">
        <f>SUM(D18:D19)</f>
        <v>1186</v>
      </c>
      <c r="E17" s="16"/>
      <c r="G17" s="2" t="str">
        <f t="shared" si="1"/>
        <v xml:space="preserve">Other Assets </v>
      </c>
      <c r="H17" s="26"/>
      <c r="I17" s="3">
        <f>SUM(I18:I19)</f>
        <v>1410</v>
      </c>
      <c r="J17" s="16"/>
    </row>
    <row r="18" spans="2:14" ht="20.100000000000001" customHeight="1" x14ac:dyDescent="0.25">
      <c r="B18" s="4" t="s">
        <v>10</v>
      </c>
      <c r="C18" s="29"/>
      <c r="D18" s="37">
        <v>1029</v>
      </c>
      <c r="E18" s="17"/>
      <c r="G18" s="4" t="str">
        <f t="shared" si="1"/>
        <v>Cash and cash equivalents and Financial assets</v>
      </c>
      <c r="H18" s="29"/>
      <c r="I18" s="37">
        <v>1223</v>
      </c>
      <c r="J18" s="17"/>
    </row>
    <row r="19" spans="2:14" ht="20.100000000000001" customHeight="1" x14ac:dyDescent="0.25">
      <c r="B19" s="4" t="s">
        <v>26</v>
      </c>
      <c r="C19" s="29"/>
      <c r="D19" s="37">
        <v>157</v>
      </c>
      <c r="E19" s="17"/>
      <c r="G19" s="4" t="str">
        <f t="shared" si="1"/>
        <v>Treasury stock (f)</v>
      </c>
      <c r="H19" s="29"/>
      <c r="I19" s="37">
        <v>187</v>
      </c>
      <c r="J19" s="17"/>
    </row>
    <row r="20" spans="2:14" ht="20.100000000000001" customHeight="1" thickBot="1" x14ac:dyDescent="0.3">
      <c r="B20" s="8" t="s">
        <v>11</v>
      </c>
      <c r="C20" s="30"/>
      <c r="D20" s="9">
        <f>D6+D17</f>
        <v>31217</v>
      </c>
      <c r="E20" s="18"/>
      <c r="G20" s="8" t="str">
        <f t="shared" si="1"/>
        <v>Gross Asset Value</v>
      </c>
      <c r="H20" s="30"/>
      <c r="I20" s="9">
        <f>I6+I17</f>
        <v>37099</v>
      </c>
      <c r="J20" s="18"/>
    </row>
    <row r="21" spans="2:14" ht="20.100000000000001" customHeight="1" x14ac:dyDescent="0.25">
      <c r="B21" s="10" t="s">
        <v>12</v>
      </c>
      <c r="C21" s="31"/>
      <c r="D21" s="11">
        <v>-4158</v>
      </c>
      <c r="E21" s="19"/>
      <c r="G21" s="10" t="str">
        <f t="shared" si="1"/>
        <v>Gross Debt</v>
      </c>
      <c r="H21" s="31"/>
      <c r="I21" s="11">
        <v>-4941</v>
      </c>
      <c r="J21" s="19"/>
    </row>
    <row r="22" spans="2:14" ht="20.100000000000001" customHeight="1" thickBot="1" x14ac:dyDescent="0.3">
      <c r="B22" s="8" t="s">
        <v>13</v>
      </c>
      <c r="C22" s="30"/>
      <c r="D22" s="9">
        <f>D20+D21</f>
        <v>27059</v>
      </c>
      <c r="E22" s="18"/>
      <c r="G22" s="8" t="str">
        <f>B22</f>
        <v>Net Asset Value (NAV)</v>
      </c>
      <c r="H22" s="30"/>
      <c r="I22" s="9">
        <f>I20+I21</f>
        <v>32158</v>
      </c>
      <c r="J22" s="18"/>
    </row>
    <row r="23" spans="2:14" ht="20.100000000000001" customHeight="1" x14ac:dyDescent="0.25">
      <c r="B23" s="39" t="s">
        <v>16</v>
      </c>
      <c r="C23" s="40"/>
      <c r="D23" s="41">
        <v>235.516639</v>
      </c>
      <c r="E23" s="34"/>
      <c r="G23" s="39" t="str">
        <f t="shared" si="1"/>
        <v>Number of shares</v>
      </c>
      <c r="H23" s="40"/>
      <c r="I23" s="41">
        <v>235.516639</v>
      </c>
      <c r="J23" s="34"/>
    </row>
    <row r="24" spans="2:14" ht="20.100000000000001" customHeight="1" thickBot="1" x14ac:dyDescent="0.3">
      <c r="B24" s="12" t="s">
        <v>25</v>
      </c>
      <c r="C24" s="32"/>
      <c r="D24" s="13">
        <f>D22/D23</f>
        <v>114.89209473645724</v>
      </c>
      <c r="E24" s="20"/>
      <c r="G24" s="12" t="s">
        <v>24</v>
      </c>
      <c r="H24" s="32"/>
      <c r="I24" s="13">
        <f>I22/I23</f>
        <v>136.54236973040364</v>
      </c>
      <c r="J24" s="20"/>
    </row>
    <row r="25" spans="2:14" ht="20.100000000000001" customHeight="1" x14ac:dyDescent="0.25"/>
    <row r="26" spans="2:14" ht="33.6" customHeight="1" x14ac:dyDescent="0.25">
      <c r="B26" s="61" t="s">
        <v>46</v>
      </c>
      <c r="C26" s="61"/>
      <c r="D26" s="61"/>
      <c r="E26" s="61"/>
      <c r="F26" s="46"/>
      <c r="G26" s="61" t="s">
        <v>50</v>
      </c>
      <c r="H26" s="61"/>
      <c r="I26" s="61"/>
      <c r="J26" s="61"/>
      <c r="K26" s="47"/>
      <c r="L26" s="47"/>
      <c r="M26" s="47"/>
      <c r="N26" s="47"/>
    </row>
    <row r="27" spans="2:14" ht="33.6" customHeight="1" x14ac:dyDescent="0.25">
      <c r="B27" s="61" t="s">
        <v>47</v>
      </c>
      <c r="C27" s="61"/>
      <c r="D27" s="61"/>
      <c r="E27" s="61"/>
      <c r="F27" s="46"/>
      <c r="G27" s="61" t="s">
        <v>51</v>
      </c>
      <c r="H27" s="61"/>
      <c r="I27" s="61"/>
      <c r="J27" s="61"/>
      <c r="K27" s="47"/>
      <c r="L27" s="47"/>
      <c r="M27" s="47"/>
      <c r="N27" s="47"/>
    </row>
    <row r="28" spans="2:14" ht="33.6" customHeight="1" x14ac:dyDescent="0.25">
      <c r="B28" s="61" t="s">
        <v>43</v>
      </c>
      <c r="C28" s="61"/>
      <c r="D28" s="61"/>
      <c r="E28" s="61"/>
      <c r="F28" s="46"/>
      <c r="G28" s="61" t="s">
        <v>52</v>
      </c>
      <c r="H28" s="61"/>
      <c r="I28" s="61"/>
      <c r="J28" s="61"/>
      <c r="K28" s="47"/>
      <c r="L28" s="47"/>
      <c r="M28" s="47"/>
      <c r="N28" s="47"/>
    </row>
    <row r="29" spans="2:14" ht="33.6" customHeight="1" x14ac:dyDescent="0.25">
      <c r="B29" s="61" t="s">
        <v>48</v>
      </c>
      <c r="C29" s="61"/>
      <c r="D29" s="61"/>
      <c r="E29" s="61"/>
      <c r="F29" s="49"/>
      <c r="G29" s="61" t="s">
        <v>53</v>
      </c>
      <c r="H29" s="61"/>
      <c r="I29" s="61"/>
      <c r="J29" s="61"/>
      <c r="K29" s="47"/>
      <c r="L29" s="47"/>
      <c r="M29" s="47"/>
      <c r="N29" s="47"/>
    </row>
    <row r="30" spans="2:14" ht="33.6" customHeight="1" x14ac:dyDescent="0.25">
      <c r="B30" s="61" t="s">
        <v>45</v>
      </c>
      <c r="C30" s="61"/>
      <c r="D30" s="61"/>
      <c r="E30" s="61"/>
      <c r="F30" s="49"/>
      <c r="G30" s="61" t="s">
        <v>54</v>
      </c>
      <c r="H30" s="61"/>
      <c r="I30" s="61"/>
      <c r="J30" s="61"/>
      <c r="K30" s="47"/>
      <c r="L30" s="47"/>
      <c r="M30" s="47"/>
      <c r="N30" s="47"/>
    </row>
    <row r="31" spans="2:14" ht="33.6" customHeight="1" x14ac:dyDescent="0.25">
      <c r="B31" s="61" t="s">
        <v>49</v>
      </c>
      <c r="C31" s="61"/>
      <c r="D31" s="61"/>
      <c r="E31" s="61"/>
      <c r="F31" s="49"/>
      <c r="G31" s="61" t="s">
        <v>49</v>
      </c>
      <c r="H31" s="61"/>
      <c r="I31" s="61"/>
      <c r="J31" s="61"/>
      <c r="K31" s="47"/>
      <c r="L31" s="47"/>
      <c r="M31" s="47"/>
      <c r="N31" s="47"/>
    </row>
    <row r="32" spans="2:14" ht="33.6" customHeight="1" x14ac:dyDescent="0.25">
      <c r="B32" s="62" t="s">
        <v>56</v>
      </c>
      <c r="C32" s="62"/>
      <c r="D32" s="62"/>
      <c r="E32" s="62"/>
      <c r="F32" s="49"/>
      <c r="G32" s="62" t="s">
        <v>56</v>
      </c>
      <c r="H32" s="62"/>
      <c r="I32" s="62"/>
      <c r="J32" s="62"/>
      <c r="K32" s="48"/>
      <c r="L32" s="48"/>
      <c r="M32" s="48"/>
      <c r="N32" s="48"/>
    </row>
    <row r="33" spans="2:10" ht="37.5" customHeight="1" x14ac:dyDescent="0.25">
      <c r="B33" s="43"/>
      <c r="C33" s="43"/>
      <c r="D33" s="43"/>
      <c r="E33" s="43"/>
      <c r="G33" s="43"/>
      <c r="H33" s="43"/>
      <c r="I33" s="43"/>
      <c r="J33" s="43"/>
    </row>
    <row r="34" spans="2:10" ht="20.100000000000001" customHeight="1" x14ac:dyDescent="0.25">
      <c r="B34" s="35" t="s">
        <v>18</v>
      </c>
    </row>
    <row r="35" spans="2:10" ht="20.100000000000001" customHeight="1" x14ac:dyDescent="0.25"/>
    <row r="37" spans="2:10" ht="20.100000000000001" customHeight="1" x14ac:dyDescent="0.25"/>
    <row r="38" spans="2:10" ht="20.100000000000001" customHeight="1" x14ac:dyDescent="0.25"/>
    <row r="39" spans="2:10" ht="20.100000000000001" customHeight="1" x14ac:dyDescent="0.25"/>
    <row r="40" spans="2:10" ht="20.100000000000001" customHeight="1" x14ac:dyDescent="0.25"/>
    <row r="41" spans="2:10" ht="20.100000000000001" customHeight="1" x14ac:dyDescent="0.25"/>
    <row r="42" spans="2:10" ht="20.100000000000001" customHeight="1" x14ac:dyDescent="0.25"/>
    <row r="43" spans="2:10" ht="20.100000000000001" customHeight="1" x14ac:dyDescent="0.25"/>
    <row r="44" spans="2:10" ht="20.100000000000001" customHeight="1" x14ac:dyDescent="0.25"/>
    <row r="46" spans="2:10" ht="44.1" customHeight="1" x14ac:dyDescent="0.25">
      <c r="F46" s="22"/>
    </row>
    <row r="47" spans="2:10" ht="23.1" customHeight="1" x14ac:dyDescent="0.25">
      <c r="F47" s="22"/>
      <c r="H47"/>
    </row>
    <row r="48" spans="2:10" ht="15.75" customHeight="1" x14ac:dyDescent="0.25">
      <c r="F48" s="22"/>
    </row>
    <row r="67" spans="1:3" ht="15.75" x14ac:dyDescent="0.25">
      <c r="A67" s="42"/>
      <c r="B67" s="44" t="s">
        <v>30</v>
      </c>
    </row>
    <row r="69" spans="1:3" outlineLevel="1" x14ac:dyDescent="0.25">
      <c r="B69" t="s">
        <v>4</v>
      </c>
      <c r="C69" s="38">
        <f>+I8</f>
        <v>9189</v>
      </c>
    </row>
    <row r="70" spans="1:3" outlineLevel="1" x14ac:dyDescent="0.25">
      <c r="B70" t="s">
        <v>32</v>
      </c>
      <c r="C70" s="38">
        <f>+I9</f>
        <v>8842</v>
      </c>
    </row>
    <row r="71" spans="1:3" outlineLevel="1" x14ac:dyDescent="0.25">
      <c r="B71" t="s">
        <v>3</v>
      </c>
      <c r="C71" s="38">
        <f>+I10</f>
        <v>8250</v>
      </c>
    </row>
    <row r="72" spans="1:3" outlineLevel="1" x14ac:dyDescent="0.25">
      <c r="B72" t="s">
        <v>7</v>
      </c>
      <c r="C72" s="38">
        <f t="shared" ref="C72:C73" si="4">+I11</f>
        <v>6072</v>
      </c>
    </row>
    <row r="73" spans="1:3" outlineLevel="1" x14ac:dyDescent="0.25">
      <c r="B73" t="s">
        <v>33</v>
      </c>
      <c r="C73" s="38">
        <f t="shared" si="4"/>
        <v>727</v>
      </c>
    </row>
    <row r="74" spans="1:3" outlineLevel="1" x14ac:dyDescent="0.25">
      <c r="B74" t="s">
        <v>31</v>
      </c>
      <c r="C74" s="38">
        <f>+I13</f>
        <v>779</v>
      </c>
    </row>
    <row r="75" spans="1:3" outlineLevel="1" x14ac:dyDescent="0.25">
      <c r="B75" t="s">
        <v>22</v>
      </c>
      <c r="C75" s="38">
        <f>I14+I15+I16</f>
        <v>1830</v>
      </c>
    </row>
    <row r="76" spans="1:3" outlineLevel="1" x14ac:dyDescent="0.25">
      <c r="B76" t="s">
        <v>23</v>
      </c>
      <c r="C76" s="38">
        <f>I17</f>
        <v>1410</v>
      </c>
    </row>
  </sheetData>
  <mergeCells count="22">
    <mergeCell ref="B28:E28"/>
    <mergeCell ref="G28:J28"/>
    <mergeCell ref="B29:E29"/>
    <mergeCell ref="G29:J29"/>
    <mergeCell ref="B32:E32"/>
    <mergeCell ref="G30:J30"/>
    <mergeCell ref="G31:J31"/>
    <mergeCell ref="G32:J32"/>
    <mergeCell ref="B30:E30"/>
    <mergeCell ref="B31:E31"/>
    <mergeCell ref="I4:I5"/>
    <mergeCell ref="J4:J5"/>
    <mergeCell ref="B26:E26"/>
    <mergeCell ref="G26:J26"/>
    <mergeCell ref="B27:E27"/>
    <mergeCell ref="G27:J27"/>
    <mergeCell ref="B4:B5"/>
    <mergeCell ref="C4:C5"/>
    <mergeCell ref="D4:D5"/>
    <mergeCell ref="E4:E5"/>
    <mergeCell ref="G4:G5"/>
    <mergeCell ref="H4:H5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 December 2020</vt:lpstr>
      <vt:lpstr>30 June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Balani Elena</dc:creator>
  <cp:lastModifiedBy>Balani Elena</cp:lastModifiedBy>
  <dcterms:created xsi:type="dcterms:W3CDTF">2019-11-01T08:44:36Z</dcterms:created>
  <dcterms:modified xsi:type="dcterms:W3CDTF">2021-09-02T13:57:09Z</dcterms:modified>
</cp:coreProperties>
</file>